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735" windowWidth="15240" windowHeight="6510"/>
  </bookViews>
  <sheets>
    <sheet name="Daily Scorecard" sheetId="4" r:id="rId1"/>
    <sheet name="Daily Numbers" sheetId="5" r:id="rId2"/>
    <sheet name="Instructions" sheetId="11" r:id="rId3"/>
    <sheet name="Paste Current Empower Data Here" sheetId="15" r:id="rId4"/>
    <sheet name="Daily Data" sheetId="16" state="hidden" r:id="rId5"/>
  </sheets>
  <externalReferences>
    <externalReference r:id="rId6"/>
  </externalReferences>
  <definedNames>
    <definedName name="_xlnm._FilterDatabase" localSheetId="4" hidden="1">'Daily Data'!$A$1:$I$380</definedName>
    <definedName name="Act_Dept">[1]ACTUAL!$A$1:$A$97</definedName>
    <definedName name="Act_Metrics">[1]ACTUAL!$A$5:$Z$5</definedName>
    <definedName name="ACTUAL">[1]ACTUAL!$A$1:$Z$97</definedName>
    <definedName name="DEPT">INDIRECT("LOOKUP!$Z$2:$Z$"&amp;COUNTA([1]LOOKUP!$Z$1:$Z$100))</definedName>
    <definedName name="Hours_CW">'[1]Daily Numbers'!$A$44:$I$73</definedName>
    <definedName name="HoursDept_CW">'[1]Daily Numbers'!$A$44:$A$73</definedName>
    <definedName name="PdWkRng">INDIRECT("PeriodPlan!"&amp;[1]LOOKUP!$AB$6)</definedName>
    <definedName name="_xlnm.Print_Area" localSheetId="1">'Daily Numbers'!$A$1:$AK$31</definedName>
    <definedName name="_xlnm.Print_Area" localSheetId="0">'Daily Scorecard'!$A$1:$AI$56</definedName>
    <definedName name="Sales_CW">'[1]Daily Numbers'!$A$16:$I$42</definedName>
    <definedName name="SalesDept_CW">'[1]Daily Numbers'!$A$16:$A$42</definedName>
    <definedName name="Wages_CW">'[1]Daily Numbers'!$A$75:$I$104</definedName>
    <definedName name="WagesDept_CW">'[1]Daily Numbers'!$A$75:$A$104</definedName>
    <definedName name="wrn.PAYROLL._.PLANNER." hidden="1">{#N/A,#N/A,FALSE,"BLANK PLANNER";#N/A,#N/A,FALSE,"PAYROLL PLANNER(1) ";#N/A,#N/A,FALSE,"PAYROLL PLANNER (2)";#N/A,#N/A,FALSE,"PAYROLL PLANNER (3)";#N/A,#N/A,FALSE,"PAYROLL PLANNER (4)";#N/A,#N/A,FALSE,"PAYROLL PLANNER (5)";#N/A,#N/A,FALSE,"PAYROLL PLANNER (6)";#N/A,#N/A,FALSE,"PAYROLL PLANNER (7)";#N/A,#N/A,FALSE,"PAYROLL PLANNER (8)";#N/A,#N/A,FALSE,"PAYROLL PLANNER (9)";#N/A,#N/A,FALSE,"PAYROLL PLANNER (10)";#N/A,#N/A,FALSE,"PAYROLL PLANNER (11)";#N/A,#N/A,FALSE,"PAYROLL PLANNER (12)";#N/A,#N/A,FALSE,"PAYROLL PLANNER (13)";#N/A,#N/A,FALSE,"PAYROLL PLANNER (14)";#N/A,#N/A,FALSE,"PAYROLL PLANNER (15)";#N/A,#N/A,FALSE,"PAYROLL PLANNER (16)";#N/A,#N/A,FALSE,"PAYROLL PLANNER (17)";#N/A,#N/A,FALSE,"PAYROLL PLANNER (18)";#N/A,#N/A,FALSE,"PAYROLL PLANNER (19)";#N/A,#N/A,FALSE,"PAYROLL PLANNER (20)";#N/A,#N/A,FALSE,"PAYROLL PLANNER (21)";#N/A,#N/A,FALSE,"PAYROLL PLANNER (22)";#N/A,#N/A,FALSE,"PAYROLL PLANNER (23)";#N/A,#N/A,FALSE,"PAYROLL PLANNER (24)";#N/A,#N/A,FALSE,"PAYROLL PLANNER (25)"}</definedName>
    <definedName name="Z_95C880A0_71B2_4E6A_AD1F_72332820BCD6_.wvu.Rows" localSheetId="0" hidden="1">'Daily Scorecard'!#REF!,'Daily Scorecard'!#REF!</definedName>
  </definedNames>
  <calcPr calcId="145621"/>
</workbook>
</file>

<file path=xl/calcChain.xml><?xml version="1.0" encoding="utf-8"?>
<calcChain xmlns="http://schemas.openxmlformats.org/spreadsheetml/2006/main">
  <c r="W24" i="4" l="1"/>
  <c r="A73" i="4"/>
  <c r="A69" i="4"/>
  <c r="Q256" i="16" l="1"/>
  <c r="P256" i="16"/>
  <c r="O256" i="16"/>
  <c r="N256" i="16"/>
  <c r="M256" i="16"/>
  <c r="L256" i="16"/>
  <c r="K256" i="16"/>
  <c r="Q246" i="16"/>
  <c r="P246" i="16"/>
  <c r="O246" i="16"/>
  <c r="N246" i="16"/>
  <c r="M246" i="16"/>
  <c r="L246" i="16"/>
  <c r="K246" i="16"/>
  <c r="Q240" i="16"/>
  <c r="P240" i="16"/>
  <c r="O240" i="16"/>
  <c r="N240" i="16"/>
  <c r="M240" i="16"/>
  <c r="L240" i="16"/>
  <c r="K240" i="16"/>
  <c r="Q235" i="16"/>
  <c r="P235" i="16"/>
  <c r="O235" i="16"/>
  <c r="N235" i="16"/>
  <c r="M235" i="16"/>
  <c r="L235" i="16"/>
  <c r="K235" i="16"/>
  <c r="Q225" i="16"/>
  <c r="P225" i="16"/>
  <c r="O225" i="16"/>
  <c r="N225" i="16"/>
  <c r="M225" i="16"/>
  <c r="L225" i="16"/>
  <c r="K225" i="16"/>
  <c r="Q219" i="16"/>
  <c r="P219" i="16"/>
  <c r="O219" i="16"/>
  <c r="N219" i="16"/>
  <c r="M219" i="16"/>
  <c r="L219" i="16"/>
  <c r="K219" i="16"/>
  <c r="Q214" i="16"/>
  <c r="P214" i="16"/>
  <c r="O214" i="16"/>
  <c r="N214" i="16"/>
  <c r="M214" i="16"/>
  <c r="L214" i="16"/>
  <c r="K214" i="16"/>
  <c r="Q204" i="16"/>
  <c r="P204" i="16"/>
  <c r="O204" i="16"/>
  <c r="N204" i="16"/>
  <c r="M204" i="16"/>
  <c r="L204" i="16"/>
  <c r="K204" i="16"/>
  <c r="Q198" i="16"/>
  <c r="P198" i="16"/>
  <c r="O198" i="16"/>
  <c r="N198" i="16"/>
  <c r="M198" i="16"/>
  <c r="L198" i="16"/>
  <c r="K198" i="16"/>
  <c r="Q193" i="16"/>
  <c r="P193" i="16"/>
  <c r="O193" i="16"/>
  <c r="N193" i="16"/>
  <c r="M193" i="16"/>
  <c r="L193" i="16"/>
  <c r="K193" i="16"/>
  <c r="Q183" i="16"/>
  <c r="P183" i="16"/>
  <c r="O183" i="16"/>
  <c r="N183" i="16"/>
  <c r="M183" i="16"/>
  <c r="L183" i="16"/>
  <c r="K183" i="16"/>
  <c r="Q177" i="16"/>
  <c r="P177" i="16"/>
  <c r="O177" i="16"/>
  <c r="N177" i="16"/>
  <c r="M177" i="16"/>
  <c r="L177" i="16"/>
  <c r="K177" i="16"/>
  <c r="Q172" i="16"/>
  <c r="P172" i="16"/>
  <c r="O172" i="16"/>
  <c r="N172" i="16"/>
  <c r="M172" i="16"/>
  <c r="L172" i="16"/>
  <c r="K172" i="16"/>
  <c r="Q162" i="16"/>
  <c r="P162" i="16"/>
  <c r="O162" i="16"/>
  <c r="N162" i="16"/>
  <c r="M162" i="16"/>
  <c r="L162" i="16"/>
  <c r="K162" i="16"/>
  <c r="Q156" i="16"/>
  <c r="P156" i="16"/>
  <c r="O156" i="16"/>
  <c r="N156" i="16"/>
  <c r="M156" i="16"/>
  <c r="L156" i="16"/>
  <c r="K156" i="16"/>
  <c r="Q151" i="16"/>
  <c r="P151" i="16"/>
  <c r="O151" i="16"/>
  <c r="N151" i="16"/>
  <c r="M151" i="16"/>
  <c r="L151" i="16"/>
  <c r="K151" i="16"/>
  <c r="Q141" i="16"/>
  <c r="P141" i="16"/>
  <c r="O141" i="16"/>
  <c r="N141" i="16"/>
  <c r="M141" i="16"/>
  <c r="L141" i="16"/>
  <c r="K141" i="16"/>
  <c r="Q135" i="16"/>
  <c r="P135" i="16"/>
  <c r="O135" i="16"/>
  <c r="N135" i="16"/>
  <c r="M135" i="16"/>
  <c r="L135" i="16"/>
  <c r="K135" i="16"/>
  <c r="Q130" i="16"/>
  <c r="P130" i="16"/>
  <c r="O130" i="16"/>
  <c r="N130" i="16"/>
  <c r="M130" i="16"/>
  <c r="L130" i="16"/>
  <c r="K130" i="16"/>
  <c r="Q120" i="16"/>
  <c r="P120" i="16"/>
  <c r="O120" i="16"/>
  <c r="N120" i="16"/>
  <c r="M120" i="16"/>
  <c r="L120" i="16"/>
  <c r="K120" i="16"/>
  <c r="Q114" i="16"/>
  <c r="P114" i="16"/>
  <c r="O114" i="16"/>
  <c r="N114" i="16"/>
  <c r="M114" i="16"/>
  <c r="L114" i="16"/>
  <c r="K114" i="16"/>
  <c r="Q109" i="16"/>
  <c r="P109" i="16"/>
  <c r="O109" i="16"/>
  <c r="N109" i="16"/>
  <c r="M109" i="16"/>
  <c r="L109" i="16"/>
  <c r="K109" i="16"/>
  <c r="Q99" i="16"/>
  <c r="P99" i="16"/>
  <c r="O99" i="16"/>
  <c r="N99" i="16"/>
  <c r="M99" i="16"/>
  <c r="L99" i="16"/>
  <c r="K99" i="16"/>
  <c r="Q93" i="16"/>
  <c r="P93" i="16"/>
  <c r="O93" i="16"/>
  <c r="N93" i="16"/>
  <c r="M93" i="16"/>
  <c r="L93" i="16"/>
  <c r="K93" i="16"/>
  <c r="Q88" i="16"/>
  <c r="P88" i="16"/>
  <c r="O88" i="16"/>
  <c r="N88" i="16"/>
  <c r="M88" i="16"/>
  <c r="L88" i="16"/>
  <c r="K88" i="16"/>
  <c r="Q78" i="16"/>
  <c r="P78" i="16"/>
  <c r="O78" i="16"/>
  <c r="N78" i="16"/>
  <c r="M78" i="16"/>
  <c r="L78" i="16"/>
  <c r="K78" i="16"/>
  <c r="Q72" i="16"/>
  <c r="P72" i="16"/>
  <c r="O72" i="16"/>
  <c r="N72" i="16"/>
  <c r="M72" i="16"/>
  <c r="L72" i="16"/>
  <c r="K72" i="16"/>
  <c r="Q67" i="16"/>
  <c r="P67" i="16"/>
  <c r="O67" i="16"/>
  <c r="N67" i="16"/>
  <c r="M67" i="16"/>
  <c r="L67" i="16"/>
  <c r="K67" i="16"/>
  <c r="Q57" i="16"/>
  <c r="P57" i="16"/>
  <c r="O57" i="16"/>
  <c r="N57" i="16"/>
  <c r="M57" i="16"/>
  <c r="L57" i="16"/>
  <c r="K57" i="16"/>
  <c r="Q51" i="16"/>
  <c r="P51" i="16"/>
  <c r="O51" i="16"/>
  <c r="N51" i="16"/>
  <c r="M51" i="16"/>
  <c r="L51" i="16"/>
  <c r="K51" i="16"/>
  <c r="Q46" i="16"/>
  <c r="P46" i="16"/>
  <c r="O46" i="16"/>
  <c r="N46" i="16"/>
  <c r="M46" i="16"/>
  <c r="L46" i="16"/>
  <c r="K46" i="16"/>
  <c r="Q36" i="16"/>
  <c r="P36" i="16"/>
  <c r="O36" i="16"/>
  <c r="N36" i="16"/>
  <c r="M36" i="16"/>
  <c r="L36" i="16"/>
  <c r="K36" i="16"/>
  <c r="Q30" i="16"/>
  <c r="P30" i="16"/>
  <c r="O30" i="16"/>
  <c r="N30" i="16"/>
  <c r="M30" i="16"/>
  <c r="L30" i="16"/>
  <c r="K30" i="16"/>
  <c r="Q25" i="16"/>
  <c r="P25" i="16"/>
  <c r="O25" i="16"/>
  <c r="N25" i="16"/>
  <c r="M25" i="16"/>
  <c r="L25" i="16"/>
  <c r="K25" i="16"/>
  <c r="Q15" i="16"/>
  <c r="P15" i="16"/>
  <c r="O15" i="16"/>
  <c r="N15" i="16"/>
  <c r="M15" i="16"/>
  <c r="L15" i="16"/>
  <c r="K15" i="16"/>
  <c r="Q9" i="16"/>
  <c r="P9" i="16"/>
  <c r="O9" i="16"/>
  <c r="N9" i="16"/>
  <c r="M9" i="16"/>
  <c r="L9" i="16"/>
  <c r="K9" i="16"/>
  <c r="AE3" i="5"/>
  <c r="AF3" i="5"/>
  <c r="AG3" i="5"/>
  <c r="AH3" i="5"/>
  <c r="AI3" i="5"/>
  <c r="AJ3" i="5"/>
  <c r="AD3" i="5"/>
  <c r="AF32" i="4"/>
  <c r="AC33" i="4" l="1"/>
  <c r="AA34" i="4"/>
  <c r="A53" i="4" l="1"/>
  <c r="I380" i="16" l="1"/>
  <c r="H380" i="16"/>
  <c r="G380" i="16"/>
  <c r="F380" i="16"/>
  <c r="E380" i="16"/>
  <c r="D380" i="16"/>
  <c r="C380" i="16"/>
  <c r="B380" i="16"/>
  <c r="A380" i="16"/>
  <c r="I379" i="16"/>
  <c r="H379" i="16"/>
  <c r="G379" i="16"/>
  <c r="F379" i="16"/>
  <c r="E379" i="16"/>
  <c r="D379" i="16"/>
  <c r="C379" i="16"/>
  <c r="B379" i="16"/>
  <c r="A379" i="16"/>
  <c r="I378" i="16"/>
  <c r="H378" i="16"/>
  <c r="G378" i="16"/>
  <c r="F378" i="16"/>
  <c r="E378" i="16"/>
  <c r="D378" i="16"/>
  <c r="C378" i="16"/>
  <c r="B378" i="16"/>
  <c r="A378" i="16"/>
  <c r="I377" i="16"/>
  <c r="H377" i="16"/>
  <c r="G377" i="16"/>
  <c r="F377" i="16"/>
  <c r="E377" i="16"/>
  <c r="D377" i="16"/>
  <c r="C377" i="16"/>
  <c r="B377" i="16"/>
  <c r="A377" i="16"/>
  <c r="I376" i="16"/>
  <c r="H376" i="16"/>
  <c r="G376" i="16"/>
  <c r="F376" i="16"/>
  <c r="E376" i="16"/>
  <c r="D376" i="16"/>
  <c r="C376" i="16"/>
  <c r="B376" i="16"/>
  <c r="A376" i="16"/>
  <c r="I375" i="16"/>
  <c r="CZ22" i="5" s="1"/>
  <c r="H375" i="16"/>
  <c r="CY22" i="5" s="1"/>
  <c r="G375" i="16"/>
  <c r="CX22" i="5" s="1"/>
  <c r="F375" i="16"/>
  <c r="CW22" i="5" s="1"/>
  <c r="E375" i="16"/>
  <c r="CV22" i="5" s="1"/>
  <c r="D375" i="16"/>
  <c r="CU22" i="5" s="1"/>
  <c r="C375" i="16"/>
  <c r="CT22" i="5" s="1"/>
  <c r="B375" i="16"/>
  <c r="DA22" i="5" s="1"/>
  <c r="A375" i="16"/>
  <c r="I374" i="16"/>
  <c r="CG22" i="5" s="1"/>
  <c r="H374" i="16"/>
  <c r="CF22" i="5" s="1"/>
  <c r="G374" i="16"/>
  <c r="CE22" i="5" s="1"/>
  <c r="F374" i="16"/>
  <c r="CD22" i="5" s="1"/>
  <c r="E374" i="16"/>
  <c r="CC22" i="5" s="1"/>
  <c r="D374" i="16"/>
  <c r="CB22" i="5" s="1"/>
  <c r="C374" i="16"/>
  <c r="CA22" i="5" s="1"/>
  <c r="CK22" i="5" s="1"/>
  <c r="B374" i="16"/>
  <c r="CH22" i="5" s="1"/>
  <c r="CQ22" i="5" s="1"/>
  <c r="A374" i="16"/>
  <c r="I373" i="16"/>
  <c r="R22" i="5" s="1"/>
  <c r="H373" i="16"/>
  <c r="Q22" i="5" s="1"/>
  <c r="G373" i="16"/>
  <c r="P22" i="5" s="1"/>
  <c r="F373" i="16"/>
  <c r="O22" i="5" s="1"/>
  <c r="E373" i="16"/>
  <c r="N22" i="5" s="1"/>
  <c r="D373" i="16"/>
  <c r="M22" i="5" s="1"/>
  <c r="C373" i="16"/>
  <c r="B373" i="16"/>
  <c r="A373" i="16"/>
  <c r="I372" i="16"/>
  <c r="H372" i="16"/>
  <c r="G372" i="16"/>
  <c r="F372" i="16"/>
  <c r="E372" i="16"/>
  <c r="D372" i="16"/>
  <c r="C372" i="16"/>
  <c r="B372" i="16"/>
  <c r="AB23" i="4" s="1"/>
  <c r="AB52" i="4" s="1"/>
  <c r="A372" i="16"/>
  <c r="I371" i="16"/>
  <c r="BN22" i="5" s="1"/>
  <c r="H371" i="16"/>
  <c r="BM22" i="5" s="1"/>
  <c r="G371" i="16"/>
  <c r="BL22" i="5" s="1"/>
  <c r="F371" i="16"/>
  <c r="BK22" i="5" s="1"/>
  <c r="E371" i="16"/>
  <c r="BJ22" i="5" s="1"/>
  <c r="D371" i="16"/>
  <c r="BI22" i="5" s="1"/>
  <c r="C371" i="16"/>
  <c r="BH22" i="5" s="1"/>
  <c r="B371" i="16"/>
  <c r="AA23" i="4" s="1"/>
  <c r="A371" i="16"/>
  <c r="I370" i="16"/>
  <c r="H370" i="16"/>
  <c r="G370" i="16"/>
  <c r="F370" i="16"/>
  <c r="E370" i="16"/>
  <c r="D370" i="16"/>
  <c r="C370" i="16"/>
  <c r="B370" i="16"/>
  <c r="A370" i="16"/>
  <c r="I369" i="16"/>
  <c r="H369" i="16"/>
  <c r="G369" i="16"/>
  <c r="F369" i="16"/>
  <c r="E369" i="16"/>
  <c r="D369" i="16"/>
  <c r="C369" i="16"/>
  <c r="B369" i="16"/>
  <c r="A369" i="16"/>
  <c r="I368" i="16"/>
  <c r="H368" i="16"/>
  <c r="DR22" i="5" s="1"/>
  <c r="G368" i="16"/>
  <c r="DQ22" i="5" s="1"/>
  <c r="F368" i="16"/>
  <c r="DP22" i="5" s="1"/>
  <c r="E368" i="16"/>
  <c r="DO22" i="5" s="1"/>
  <c r="D368" i="16"/>
  <c r="DN22" i="5" s="1"/>
  <c r="C368" i="16"/>
  <c r="DM22" i="5" s="1"/>
  <c r="B368" i="16"/>
  <c r="DS22" i="5" s="1"/>
  <c r="AG23" i="4" s="1"/>
  <c r="AG52" i="4" s="1"/>
  <c r="A368" i="16"/>
  <c r="I367" i="16"/>
  <c r="AA22" i="5" s="1"/>
  <c r="H367" i="16"/>
  <c r="Z22" i="5" s="1"/>
  <c r="G367" i="16"/>
  <c r="Y22" i="5" s="1"/>
  <c r="F367" i="16"/>
  <c r="X22" i="5" s="1"/>
  <c r="E367" i="16"/>
  <c r="W22" i="5" s="1"/>
  <c r="D367" i="16"/>
  <c r="V22" i="5" s="1"/>
  <c r="C367" i="16"/>
  <c r="B367" i="16"/>
  <c r="K367" i="16" s="1"/>
  <c r="A367" i="16"/>
  <c r="I366" i="16"/>
  <c r="BD22" i="5" s="1"/>
  <c r="H366" i="16"/>
  <c r="BC22" i="5" s="1"/>
  <c r="G366" i="16"/>
  <c r="BB22" i="5" s="1"/>
  <c r="F366" i="16"/>
  <c r="BA22" i="5" s="1"/>
  <c r="E366" i="16"/>
  <c r="AZ22" i="5" s="1"/>
  <c r="D366" i="16"/>
  <c r="AY22" i="5" s="1"/>
  <c r="C366" i="16"/>
  <c r="AX22" i="5" s="1"/>
  <c r="B366" i="16"/>
  <c r="BE22" i="5" s="1"/>
  <c r="V23" i="4" s="1"/>
  <c r="V52" i="4" s="1"/>
  <c r="A366" i="16"/>
  <c r="I365" i="16"/>
  <c r="H365" i="16"/>
  <c r="G365" i="16"/>
  <c r="F365" i="16"/>
  <c r="E365" i="16"/>
  <c r="D365" i="16"/>
  <c r="C365" i="16"/>
  <c r="B365" i="16"/>
  <c r="A365" i="16"/>
  <c r="I364" i="16"/>
  <c r="H364" i="16"/>
  <c r="G364" i="16"/>
  <c r="F364" i="16"/>
  <c r="E364" i="16"/>
  <c r="D364" i="16"/>
  <c r="C364" i="16"/>
  <c r="B364" i="16"/>
  <c r="A364" i="16"/>
  <c r="I363" i="16"/>
  <c r="AJ22" i="5" s="1"/>
  <c r="H363" i="16"/>
  <c r="AI22" i="5" s="1"/>
  <c r="G363" i="16"/>
  <c r="AH22" i="5" s="1"/>
  <c r="F363" i="16"/>
  <c r="AG22" i="5" s="1"/>
  <c r="E363" i="16"/>
  <c r="AF22" i="5" s="1"/>
  <c r="D363" i="16"/>
  <c r="AE22" i="5" s="1"/>
  <c r="C363" i="16"/>
  <c r="AD22" i="5" s="1"/>
  <c r="B363" i="16"/>
  <c r="A363" i="16"/>
  <c r="I362" i="16"/>
  <c r="H22" i="5" s="1"/>
  <c r="H362" i="16"/>
  <c r="G22" i="5" s="1"/>
  <c r="G362" i="16"/>
  <c r="F22" i="5" s="1"/>
  <c r="F362" i="16"/>
  <c r="E22" i="5" s="1"/>
  <c r="E362" i="16"/>
  <c r="D362" i="16"/>
  <c r="C22" i="5" s="1"/>
  <c r="C362" i="16"/>
  <c r="B22" i="5" s="1"/>
  <c r="B362" i="16"/>
  <c r="A362" i="16"/>
  <c r="I361" i="16"/>
  <c r="H361" i="16"/>
  <c r="G361" i="16"/>
  <c r="F361" i="16"/>
  <c r="E361" i="16"/>
  <c r="D361" i="16"/>
  <c r="C361" i="16"/>
  <c r="B361" i="16"/>
  <c r="A361" i="16"/>
  <c r="I360" i="16"/>
  <c r="H360" i="16"/>
  <c r="G360" i="16"/>
  <c r="F360" i="16"/>
  <c r="E360" i="16"/>
  <c r="D360" i="16"/>
  <c r="C360" i="16"/>
  <c r="B360" i="16"/>
  <c r="A360" i="16"/>
  <c r="I359" i="16"/>
  <c r="H359" i="16"/>
  <c r="G359" i="16"/>
  <c r="F359" i="16"/>
  <c r="E359" i="16"/>
  <c r="D359" i="16"/>
  <c r="C359" i="16"/>
  <c r="B359" i="16"/>
  <c r="A359" i="16"/>
  <c r="I358" i="16"/>
  <c r="H358" i="16"/>
  <c r="G358" i="16"/>
  <c r="F358" i="16"/>
  <c r="E358" i="16"/>
  <c r="D358" i="16"/>
  <c r="C358" i="16"/>
  <c r="B358" i="16"/>
  <c r="A358" i="16"/>
  <c r="I357" i="16"/>
  <c r="H357" i="16"/>
  <c r="G357" i="16"/>
  <c r="F357" i="16"/>
  <c r="E357" i="16"/>
  <c r="D357" i="16"/>
  <c r="C357" i="16"/>
  <c r="B357" i="16"/>
  <c r="A357" i="16"/>
  <c r="I356" i="16"/>
  <c r="H356" i="16"/>
  <c r="G356" i="16"/>
  <c r="F356" i="16"/>
  <c r="E356" i="16"/>
  <c r="D356" i="16"/>
  <c r="C356" i="16"/>
  <c r="B356" i="16"/>
  <c r="A356" i="16"/>
  <c r="I355" i="16"/>
  <c r="H355" i="16"/>
  <c r="G355" i="16"/>
  <c r="F355" i="16"/>
  <c r="E355" i="16"/>
  <c r="D355" i="16"/>
  <c r="C355" i="16"/>
  <c r="B355" i="16"/>
  <c r="A355" i="16"/>
  <c r="I354" i="16"/>
  <c r="CZ21" i="5" s="1"/>
  <c r="H354" i="16"/>
  <c r="CY21" i="5" s="1"/>
  <c r="G354" i="16"/>
  <c r="CX21" i="5" s="1"/>
  <c r="F354" i="16"/>
  <c r="CW21" i="5" s="1"/>
  <c r="E354" i="16"/>
  <c r="CV21" i="5" s="1"/>
  <c r="D354" i="16"/>
  <c r="CU21" i="5" s="1"/>
  <c r="C354" i="16"/>
  <c r="CT21" i="5" s="1"/>
  <c r="B354" i="16"/>
  <c r="DA21" i="5" s="1"/>
  <c r="A354" i="16"/>
  <c r="I353" i="16"/>
  <c r="CG21" i="5" s="1"/>
  <c r="H353" i="16"/>
  <c r="CF21" i="5" s="1"/>
  <c r="G353" i="16"/>
  <c r="CE21" i="5" s="1"/>
  <c r="F353" i="16"/>
  <c r="CD21" i="5" s="1"/>
  <c r="E353" i="16"/>
  <c r="CC21" i="5" s="1"/>
  <c r="D353" i="16"/>
  <c r="CB21" i="5" s="1"/>
  <c r="C353" i="16"/>
  <c r="CA21" i="5" s="1"/>
  <c r="B353" i="16"/>
  <c r="CH21" i="5" s="1"/>
  <c r="CQ21" i="5" s="1"/>
  <c r="A353" i="16"/>
  <c r="I352" i="16"/>
  <c r="R21" i="5" s="1"/>
  <c r="H352" i="16"/>
  <c r="Q21" i="5" s="1"/>
  <c r="G352" i="16"/>
  <c r="P21" i="5" s="1"/>
  <c r="F352" i="16"/>
  <c r="O21" i="5" s="1"/>
  <c r="E352" i="16"/>
  <c r="N21" i="5" s="1"/>
  <c r="D352" i="16"/>
  <c r="M21" i="5" s="1"/>
  <c r="C352" i="16"/>
  <c r="B352" i="16"/>
  <c r="A352" i="16"/>
  <c r="I351" i="16"/>
  <c r="H351" i="16"/>
  <c r="G351" i="16"/>
  <c r="F351" i="16"/>
  <c r="E351" i="16"/>
  <c r="D351" i="16"/>
  <c r="C351" i="16"/>
  <c r="B351" i="16"/>
  <c r="AB22" i="4" s="1"/>
  <c r="AB51" i="4" s="1"/>
  <c r="A351" i="16"/>
  <c r="I350" i="16"/>
  <c r="BN21" i="5" s="1"/>
  <c r="H350" i="16"/>
  <c r="BM21" i="5" s="1"/>
  <c r="G350" i="16"/>
  <c r="BL21" i="5" s="1"/>
  <c r="F350" i="16"/>
  <c r="BK21" i="5" s="1"/>
  <c r="E350" i="16"/>
  <c r="BJ21" i="5" s="1"/>
  <c r="D350" i="16"/>
  <c r="BI21" i="5" s="1"/>
  <c r="C350" i="16"/>
  <c r="BH21" i="5" s="1"/>
  <c r="B350" i="16"/>
  <c r="A350" i="16"/>
  <c r="I349" i="16"/>
  <c r="H349" i="16"/>
  <c r="G349" i="16"/>
  <c r="F349" i="16"/>
  <c r="E349" i="16"/>
  <c r="D349" i="16"/>
  <c r="C349" i="16"/>
  <c r="B349" i="16"/>
  <c r="A349" i="16"/>
  <c r="I348" i="16"/>
  <c r="H348" i="16"/>
  <c r="G348" i="16"/>
  <c r="F348" i="16"/>
  <c r="E348" i="16"/>
  <c r="D348" i="16"/>
  <c r="C348" i="16"/>
  <c r="B348" i="16"/>
  <c r="A348" i="16"/>
  <c r="I347" i="16"/>
  <c r="H347" i="16"/>
  <c r="DR21" i="5" s="1"/>
  <c r="G347" i="16"/>
  <c r="DQ21" i="5" s="1"/>
  <c r="F347" i="16"/>
  <c r="DP21" i="5" s="1"/>
  <c r="E347" i="16"/>
  <c r="DO21" i="5" s="1"/>
  <c r="D347" i="16"/>
  <c r="DN21" i="5" s="1"/>
  <c r="C347" i="16"/>
  <c r="DM21" i="5" s="1"/>
  <c r="B347" i="16"/>
  <c r="DS21" i="5" s="1"/>
  <c r="A347" i="16"/>
  <c r="I346" i="16"/>
  <c r="AA21" i="5" s="1"/>
  <c r="H346" i="16"/>
  <c r="Z21" i="5" s="1"/>
  <c r="G346" i="16"/>
  <c r="Y21" i="5" s="1"/>
  <c r="F346" i="16"/>
  <c r="X21" i="5" s="1"/>
  <c r="E346" i="16"/>
  <c r="W21" i="5" s="1"/>
  <c r="D346" i="16"/>
  <c r="V21" i="5" s="1"/>
  <c r="C346" i="16"/>
  <c r="B346" i="16"/>
  <c r="K346" i="16" s="1"/>
  <c r="A346" i="16"/>
  <c r="I345" i="16"/>
  <c r="BD21" i="5" s="1"/>
  <c r="H345" i="16"/>
  <c r="BC21" i="5" s="1"/>
  <c r="G345" i="16"/>
  <c r="BB21" i="5" s="1"/>
  <c r="F345" i="16"/>
  <c r="BA21" i="5" s="1"/>
  <c r="E345" i="16"/>
  <c r="AZ21" i="5" s="1"/>
  <c r="D345" i="16"/>
  <c r="AY21" i="5" s="1"/>
  <c r="C345" i="16"/>
  <c r="AX21" i="5" s="1"/>
  <c r="B345" i="16"/>
  <c r="A345" i="16"/>
  <c r="I344" i="16"/>
  <c r="H344" i="16"/>
  <c r="G344" i="16"/>
  <c r="F344" i="16"/>
  <c r="E344" i="16"/>
  <c r="D344" i="16"/>
  <c r="C344" i="16"/>
  <c r="B344" i="16"/>
  <c r="A344" i="16"/>
  <c r="I343" i="16"/>
  <c r="H343" i="16"/>
  <c r="G343" i="16"/>
  <c r="F343" i="16"/>
  <c r="E343" i="16"/>
  <c r="D343" i="16"/>
  <c r="C343" i="16"/>
  <c r="B343" i="16"/>
  <c r="A343" i="16"/>
  <c r="I342" i="16"/>
  <c r="AJ21" i="5" s="1"/>
  <c r="H342" i="16"/>
  <c r="AI21" i="5" s="1"/>
  <c r="G342" i="16"/>
  <c r="AH21" i="5" s="1"/>
  <c r="F342" i="16"/>
  <c r="AG21" i="5" s="1"/>
  <c r="E342" i="16"/>
  <c r="AF21" i="5" s="1"/>
  <c r="D342" i="16"/>
  <c r="AE21" i="5" s="1"/>
  <c r="C342" i="16"/>
  <c r="AD21" i="5" s="1"/>
  <c r="B342" i="16"/>
  <c r="A342" i="16"/>
  <c r="I341" i="16"/>
  <c r="H21" i="5" s="1"/>
  <c r="H341" i="16"/>
  <c r="G21" i="5" s="1"/>
  <c r="G341" i="16"/>
  <c r="F21" i="5" s="1"/>
  <c r="F341" i="16"/>
  <c r="E21" i="5" s="1"/>
  <c r="E341" i="16"/>
  <c r="D21" i="5" s="1"/>
  <c r="D341" i="16"/>
  <c r="C21" i="5" s="1"/>
  <c r="C341" i="16"/>
  <c r="B21" i="5" s="1"/>
  <c r="B341" i="16"/>
  <c r="A341" i="16"/>
  <c r="I340" i="16"/>
  <c r="H340" i="16"/>
  <c r="G340" i="16"/>
  <c r="F340" i="16"/>
  <c r="E340" i="16"/>
  <c r="D340" i="16"/>
  <c r="C340" i="16"/>
  <c r="B340" i="16"/>
  <c r="A340" i="16"/>
  <c r="I339" i="16"/>
  <c r="H339" i="16"/>
  <c r="G339" i="16"/>
  <c r="F339" i="16"/>
  <c r="E339" i="16"/>
  <c r="D339" i="16"/>
  <c r="C339" i="16"/>
  <c r="B339" i="16"/>
  <c r="A339" i="16"/>
  <c r="I338" i="16"/>
  <c r="H338" i="16"/>
  <c r="G338" i="16"/>
  <c r="F338" i="16"/>
  <c r="E338" i="16"/>
  <c r="D338" i="16"/>
  <c r="C338" i="16"/>
  <c r="B338" i="16"/>
  <c r="A338" i="16"/>
  <c r="I337" i="16"/>
  <c r="H337" i="16"/>
  <c r="G337" i="16"/>
  <c r="F337" i="16"/>
  <c r="E337" i="16"/>
  <c r="D337" i="16"/>
  <c r="C337" i="16"/>
  <c r="B337" i="16"/>
  <c r="A337" i="16"/>
  <c r="I336" i="16"/>
  <c r="H336" i="16"/>
  <c r="G336" i="16"/>
  <c r="F336" i="16"/>
  <c r="E336" i="16"/>
  <c r="D336" i="16"/>
  <c r="C336" i="16"/>
  <c r="B336" i="16"/>
  <c r="A336" i="16"/>
  <c r="I335" i="16"/>
  <c r="H335" i="16"/>
  <c r="G335" i="16"/>
  <c r="F335" i="16"/>
  <c r="E335" i="16"/>
  <c r="D335" i="16"/>
  <c r="C335" i="16"/>
  <c r="B335" i="16"/>
  <c r="A335" i="16"/>
  <c r="I334" i="16"/>
  <c r="H334" i="16"/>
  <c r="G334" i="16"/>
  <c r="F334" i="16"/>
  <c r="E334" i="16"/>
  <c r="D334" i="16"/>
  <c r="C334" i="16"/>
  <c r="B334" i="16"/>
  <c r="A334" i="16"/>
  <c r="I333" i="16"/>
  <c r="CZ20" i="5" s="1"/>
  <c r="H333" i="16"/>
  <c r="CY20" i="5" s="1"/>
  <c r="G333" i="16"/>
  <c r="CX20" i="5" s="1"/>
  <c r="F333" i="16"/>
  <c r="CW20" i="5" s="1"/>
  <c r="E333" i="16"/>
  <c r="CV20" i="5" s="1"/>
  <c r="D333" i="16"/>
  <c r="CU20" i="5" s="1"/>
  <c r="C333" i="16"/>
  <c r="CT20" i="5" s="1"/>
  <c r="B333" i="16"/>
  <c r="DA20" i="5" s="1"/>
  <c r="A333" i="16"/>
  <c r="I332" i="16"/>
  <c r="CG20" i="5" s="1"/>
  <c r="H332" i="16"/>
  <c r="CF20" i="5" s="1"/>
  <c r="G332" i="16"/>
  <c r="CE20" i="5" s="1"/>
  <c r="F332" i="16"/>
  <c r="CD20" i="5" s="1"/>
  <c r="E332" i="16"/>
  <c r="CC20" i="5" s="1"/>
  <c r="D332" i="16"/>
  <c r="CB20" i="5" s="1"/>
  <c r="C332" i="16"/>
  <c r="CA20" i="5" s="1"/>
  <c r="B332" i="16"/>
  <c r="CH20" i="5" s="1"/>
  <c r="CQ20" i="5" s="1"/>
  <c r="A332" i="16"/>
  <c r="I331" i="16"/>
  <c r="R20" i="5" s="1"/>
  <c r="H331" i="16"/>
  <c r="Q20" i="5" s="1"/>
  <c r="G331" i="16"/>
  <c r="P20" i="5" s="1"/>
  <c r="F331" i="16"/>
  <c r="O20" i="5" s="1"/>
  <c r="E331" i="16"/>
  <c r="N20" i="5" s="1"/>
  <c r="D331" i="16"/>
  <c r="C331" i="16"/>
  <c r="B331" i="16"/>
  <c r="A331" i="16"/>
  <c r="I330" i="16"/>
  <c r="H330" i="16"/>
  <c r="G330" i="16"/>
  <c r="F330" i="16"/>
  <c r="E330" i="16"/>
  <c r="D330" i="16"/>
  <c r="C330" i="16"/>
  <c r="B330" i="16"/>
  <c r="AB21" i="4" s="1"/>
  <c r="AB50" i="4" s="1"/>
  <c r="A330" i="16"/>
  <c r="I329" i="16"/>
  <c r="BN20" i="5" s="1"/>
  <c r="H329" i="16"/>
  <c r="BM20" i="5" s="1"/>
  <c r="G329" i="16"/>
  <c r="BL20" i="5" s="1"/>
  <c r="F329" i="16"/>
  <c r="BK20" i="5" s="1"/>
  <c r="E329" i="16"/>
  <c r="BJ20" i="5" s="1"/>
  <c r="D329" i="16"/>
  <c r="BI20" i="5" s="1"/>
  <c r="C329" i="16"/>
  <c r="BH20" i="5" s="1"/>
  <c r="B329" i="16"/>
  <c r="A329" i="16"/>
  <c r="I328" i="16"/>
  <c r="H328" i="16"/>
  <c r="G328" i="16"/>
  <c r="F328" i="16"/>
  <c r="E328" i="16"/>
  <c r="D328" i="16"/>
  <c r="C328" i="16"/>
  <c r="B328" i="16"/>
  <c r="A328" i="16"/>
  <c r="I327" i="16"/>
  <c r="H327" i="16"/>
  <c r="G327" i="16"/>
  <c r="F327" i="16"/>
  <c r="E327" i="16"/>
  <c r="D327" i="16"/>
  <c r="C327" i="16"/>
  <c r="B327" i="16"/>
  <c r="A327" i="16"/>
  <c r="I326" i="16"/>
  <c r="H326" i="16"/>
  <c r="DR20" i="5" s="1"/>
  <c r="G326" i="16"/>
  <c r="DQ20" i="5" s="1"/>
  <c r="F326" i="16"/>
  <c r="DP20" i="5" s="1"/>
  <c r="E326" i="16"/>
  <c r="DO20" i="5" s="1"/>
  <c r="D326" i="16"/>
  <c r="DN20" i="5" s="1"/>
  <c r="C326" i="16"/>
  <c r="DM20" i="5" s="1"/>
  <c r="B326" i="16"/>
  <c r="DS20" i="5" s="1"/>
  <c r="A326" i="16"/>
  <c r="I325" i="16"/>
  <c r="AA20" i="5" s="1"/>
  <c r="H325" i="16"/>
  <c r="Z20" i="5" s="1"/>
  <c r="G325" i="16"/>
  <c r="Y20" i="5" s="1"/>
  <c r="F325" i="16"/>
  <c r="X20" i="5" s="1"/>
  <c r="E325" i="16"/>
  <c r="W20" i="5" s="1"/>
  <c r="D325" i="16"/>
  <c r="V20" i="5" s="1"/>
  <c r="C325" i="16"/>
  <c r="B325" i="16"/>
  <c r="K325" i="16" s="1"/>
  <c r="A325" i="16"/>
  <c r="I324" i="16"/>
  <c r="BD20" i="5" s="1"/>
  <c r="H324" i="16"/>
  <c r="BC20" i="5" s="1"/>
  <c r="G324" i="16"/>
  <c r="BB20" i="5" s="1"/>
  <c r="F324" i="16"/>
  <c r="BA20" i="5" s="1"/>
  <c r="E324" i="16"/>
  <c r="AZ20" i="5" s="1"/>
  <c r="D324" i="16"/>
  <c r="AY20" i="5" s="1"/>
  <c r="C324" i="16"/>
  <c r="AX20" i="5" s="1"/>
  <c r="B324" i="16"/>
  <c r="A324" i="16"/>
  <c r="I323" i="16"/>
  <c r="H323" i="16"/>
  <c r="G323" i="16"/>
  <c r="F323" i="16"/>
  <c r="E323" i="16"/>
  <c r="D323" i="16"/>
  <c r="C323" i="16"/>
  <c r="B323" i="16"/>
  <c r="A323" i="16"/>
  <c r="I322" i="16"/>
  <c r="H322" i="16"/>
  <c r="G322" i="16"/>
  <c r="F322" i="16"/>
  <c r="E322" i="16"/>
  <c r="D322" i="16"/>
  <c r="C322" i="16"/>
  <c r="B322" i="16"/>
  <c r="A322" i="16"/>
  <c r="I321" i="16"/>
  <c r="AJ20" i="5" s="1"/>
  <c r="H321" i="16"/>
  <c r="AI20" i="5" s="1"/>
  <c r="G321" i="16"/>
  <c r="AH20" i="5" s="1"/>
  <c r="F321" i="16"/>
  <c r="AG20" i="5" s="1"/>
  <c r="E321" i="16"/>
  <c r="AF20" i="5" s="1"/>
  <c r="D321" i="16"/>
  <c r="AE20" i="5" s="1"/>
  <c r="C321" i="16"/>
  <c r="AD20" i="5" s="1"/>
  <c r="AO20" i="5" s="1"/>
  <c r="B321" i="16"/>
  <c r="A321" i="16"/>
  <c r="I320" i="16"/>
  <c r="H20" i="5" s="1"/>
  <c r="H320" i="16"/>
  <c r="G20" i="5" s="1"/>
  <c r="G320" i="16"/>
  <c r="F20" i="5" s="1"/>
  <c r="F320" i="16"/>
  <c r="E20" i="5" s="1"/>
  <c r="E320" i="16"/>
  <c r="D20" i="5" s="1"/>
  <c r="D320" i="16"/>
  <c r="C20" i="5" s="1"/>
  <c r="C320" i="16"/>
  <c r="B20" i="5" s="1"/>
  <c r="B320" i="16"/>
  <c r="A320" i="16"/>
  <c r="I319" i="16"/>
  <c r="H319" i="16"/>
  <c r="G319" i="16"/>
  <c r="F319" i="16"/>
  <c r="E319" i="16"/>
  <c r="D319" i="16"/>
  <c r="C319" i="16"/>
  <c r="B319" i="16"/>
  <c r="I21" i="4" s="1"/>
  <c r="K21" i="4" s="1"/>
  <c r="K50" i="4" s="1"/>
  <c r="A319" i="16"/>
  <c r="I318" i="16"/>
  <c r="H318" i="16"/>
  <c r="G318" i="16"/>
  <c r="F318" i="16"/>
  <c r="E318" i="16"/>
  <c r="D318" i="16"/>
  <c r="C318" i="16"/>
  <c r="B318" i="16"/>
  <c r="A318" i="16"/>
  <c r="I317" i="16"/>
  <c r="H317" i="16"/>
  <c r="G317" i="16"/>
  <c r="F317" i="16"/>
  <c r="E317" i="16"/>
  <c r="D317" i="16"/>
  <c r="C317" i="16"/>
  <c r="B317" i="16"/>
  <c r="A317" i="16"/>
  <c r="I316" i="16"/>
  <c r="H316" i="16"/>
  <c r="G316" i="16"/>
  <c r="F316" i="16"/>
  <c r="E316" i="16"/>
  <c r="D316" i="16"/>
  <c r="C316" i="16"/>
  <c r="B316" i="16"/>
  <c r="A316" i="16"/>
  <c r="I315" i="16"/>
  <c r="H315" i="16"/>
  <c r="G315" i="16"/>
  <c r="F315" i="16"/>
  <c r="E315" i="16"/>
  <c r="D315" i="16"/>
  <c r="C315" i="16"/>
  <c r="B315" i="16"/>
  <c r="A315" i="16"/>
  <c r="I314" i="16"/>
  <c r="H314" i="16"/>
  <c r="G314" i="16"/>
  <c r="F314" i="16"/>
  <c r="E314" i="16"/>
  <c r="D314" i="16"/>
  <c r="C314" i="16"/>
  <c r="B314" i="16"/>
  <c r="A314" i="16"/>
  <c r="I313" i="16"/>
  <c r="H313" i="16"/>
  <c r="G313" i="16"/>
  <c r="F313" i="16"/>
  <c r="E313" i="16"/>
  <c r="D313" i="16"/>
  <c r="C313" i="16"/>
  <c r="B313" i="16"/>
  <c r="A313" i="16"/>
  <c r="I312" i="16"/>
  <c r="H312" i="16"/>
  <c r="CY19" i="5" s="1"/>
  <c r="G312" i="16"/>
  <c r="CX19" i="5" s="1"/>
  <c r="F312" i="16"/>
  <c r="CW19" i="5" s="1"/>
  <c r="E312" i="16"/>
  <c r="CV19" i="5" s="1"/>
  <c r="D312" i="16"/>
  <c r="CU19" i="5" s="1"/>
  <c r="C312" i="16"/>
  <c r="CT19" i="5" s="1"/>
  <c r="B312" i="16"/>
  <c r="DA19" i="5" s="1"/>
  <c r="A312" i="16"/>
  <c r="I311" i="16"/>
  <c r="CG19" i="5" s="1"/>
  <c r="H311" i="16"/>
  <c r="CF19" i="5" s="1"/>
  <c r="G311" i="16"/>
  <c r="CE19" i="5" s="1"/>
  <c r="F311" i="16"/>
  <c r="CD19" i="5" s="1"/>
  <c r="E311" i="16"/>
  <c r="CC19" i="5" s="1"/>
  <c r="D311" i="16"/>
  <c r="CB19" i="5" s="1"/>
  <c r="C311" i="16"/>
  <c r="CA19" i="5" s="1"/>
  <c r="B311" i="16"/>
  <c r="CH19" i="5" s="1"/>
  <c r="CQ19" i="5" s="1"/>
  <c r="A311" i="16"/>
  <c r="I310" i="16"/>
  <c r="R19" i="5" s="1"/>
  <c r="H310" i="16"/>
  <c r="Q19" i="5" s="1"/>
  <c r="G310" i="16"/>
  <c r="P19" i="5" s="1"/>
  <c r="F310" i="16"/>
  <c r="O19" i="5" s="1"/>
  <c r="E310" i="16"/>
  <c r="N19" i="5" s="1"/>
  <c r="D310" i="16"/>
  <c r="M19" i="5" s="1"/>
  <c r="C310" i="16"/>
  <c r="B310" i="16"/>
  <c r="A310" i="16"/>
  <c r="I309" i="16"/>
  <c r="H309" i="16"/>
  <c r="G309" i="16"/>
  <c r="F309" i="16"/>
  <c r="E309" i="16"/>
  <c r="D309" i="16"/>
  <c r="C309" i="16"/>
  <c r="B309" i="16"/>
  <c r="A309" i="16"/>
  <c r="I308" i="16"/>
  <c r="BN19" i="5" s="1"/>
  <c r="H308" i="16"/>
  <c r="BM19" i="5" s="1"/>
  <c r="G308" i="16"/>
  <c r="BL19" i="5" s="1"/>
  <c r="F308" i="16"/>
  <c r="BK19" i="5" s="1"/>
  <c r="E308" i="16"/>
  <c r="BJ19" i="5" s="1"/>
  <c r="D308" i="16"/>
  <c r="BI19" i="5" s="1"/>
  <c r="C308" i="16"/>
  <c r="BH19" i="5" s="1"/>
  <c r="B308" i="16"/>
  <c r="A308" i="16"/>
  <c r="I307" i="16"/>
  <c r="H307" i="16"/>
  <c r="G307" i="16"/>
  <c r="F307" i="16"/>
  <c r="E307" i="16"/>
  <c r="D307" i="16"/>
  <c r="C307" i="16"/>
  <c r="B307" i="16"/>
  <c r="A307" i="16"/>
  <c r="I306" i="16"/>
  <c r="H306" i="16"/>
  <c r="G306" i="16"/>
  <c r="F306" i="16"/>
  <c r="E306" i="16"/>
  <c r="D306" i="16"/>
  <c r="C306" i="16"/>
  <c r="B306" i="16"/>
  <c r="A306" i="16"/>
  <c r="I305" i="16"/>
  <c r="H305" i="16"/>
  <c r="G305" i="16"/>
  <c r="F305" i="16"/>
  <c r="E305" i="16"/>
  <c r="D305" i="16"/>
  <c r="C305" i="16"/>
  <c r="B305" i="16"/>
  <c r="DS19" i="5" s="1"/>
  <c r="AG20" i="4" s="1"/>
  <c r="AG49" i="4" s="1"/>
  <c r="A305" i="16"/>
  <c r="I304" i="16"/>
  <c r="AA19" i="5" s="1"/>
  <c r="H304" i="16"/>
  <c r="Z19" i="5" s="1"/>
  <c r="G304" i="16"/>
  <c r="Y19" i="5" s="1"/>
  <c r="F304" i="16"/>
  <c r="X19" i="5" s="1"/>
  <c r="E304" i="16"/>
  <c r="W19" i="5" s="1"/>
  <c r="D304" i="16"/>
  <c r="V19" i="5" s="1"/>
  <c r="C304" i="16"/>
  <c r="B304" i="16"/>
  <c r="K304" i="16" s="1"/>
  <c r="A304" i="16"/>
  <c r="I303" i="16"/>
  <c r="BD19" i="5" s="1"/>
  <c r="H303" i="16"/>
  <c r="BC19" i="5" s="1"/>
  <c r="G303" i="16"/>
  <c r="BB19" i="5" s="1"/>
  <c r="F303" i="16"/>
  <c r="BA19" i="5" s="1"/>
  <c r="E303" i="16"/>
  <c r="AZ19" i="5" s="1"/>
  <c r="D303" i="16"/>
  <c r="AY19" i="5" s="1"/>
  <c r="C303" i="16"/>
  <c r="AX19" i="5" s="1"/>
  <c r="B303" i="16"/>
  <c r="AB20" i="4" s="1"/>
  <c r="A303" i="16"/>
  <c r="I302" i="16"/>
  <c r="H302" i="16"/>
  <c r="DR19" i="5" s="1"/>
  <c r="G302" i="16"/>
  <c r="DQ19" i="5" s="1"/>
  <c r="F302" i="16"/>
  <c r="DP19" i="5" s="1"/>
  <c r="E302" i="16"/>
  <c r="DO19" i="5" s="1"/>
  <c r="D302" i="16"/>
  <c r="DN19" i="5" s="1"/>
  <c r="C302" i="16"/>
  <c r="DM19" i="5" s="1"/>
  <c r="B302" i="16"/>
  <c r="A302" i="16"/>
  <c r="I301" i="16"/>
  <c r="H301" i="16"/>
  <c r="G301" i="16"/>
  <c r="F301" i="16"/>
  <c r="E301" i="16"/>
  <c r="D301" i="16"/>
  <c r="C301" i="16"/>
  <c r="B301" i="16"/>
  <c r="A301" i="16"/>
  <c r="I300" i="16"/>
  <c r="AJ19" i="5" s="1"/>
  <c r="H300" i="16"/>
  <c r="AI19" i="5" s="1"/>
  <c r="G300" i="16"/>
  <c r="AH19" i="5" s="1"/>
  <c r="F300" i="16"/>
  <c r="AG19" i="5" s="1"/>
  <c r="E300" i="16"/>
  <c r="AF19" i="5" s="1"/>
  <c r="D300" i="16"/>
  <c r="AE19" i="5" s="1"/>
  <c r="C300" i="16"/>
  <c r="AD19" i="5" s="1"/>
  <c r="B300" i="16"/>
  <c r="A300" i="16"/>
  <c r="I299" i="16"/>
  <c r="H19" i="5" s="1"/>
  <c r="H299" i="16"/>
  <c r="G19" i="5" s="1"/>
  <c r="G299" i="16"/>
  <c r="F19" i="5" s="1"/>
  <c r="F299" i="16"/>
  <c r="E19" i="5" s="1"/>
  <c r="E299" i="16"/>
  <c r="D19" i="5" s="1"/>
  <c r="D299" i="16"/>
  <c r="C19" i="5" s="1"/>
  <c r="C299" i="16"/>
  <c r="B19" i="5" s="1"/>
  <c r="B299" i="16"/>
  <c r="K299" i="16" s="1"/>
  <c r="A299" i="16"/>
  <c r="I298" i="16"/>
  <c r="H298" i="16"/>
  <c r="G298" i="16"/>
  <c r="F298" i="16"/>
  <c r="E298" i="16"/>
  <c r="D298" i="16"/>
  <c r="C298" i="16"/>
  <c r="B298" i="16"/>
  <c r="A298" i="16"/>
  <c r="I297" i="16"/>
  <c r="H297" i="16"/>
  <c r="G297" i="16"/>
  <c r="F297" i="16"/>
  <c r="E297" i="16"/>
  <c r="D297" i="16"/>
  <c r="C297" i="16"/>
  <c r="B297" i="16"/>
  <c r="A297" i="16"/>
  <c r="I296" i="16"/>
  <c r="H296" i="16"/>
  <c r="G296" i="16"/>
  <c r="F296" i="16"/>
  <c r="E296" i="16"/>
  <c r="D296" i="16"/>
  <c r="C296" i="16"/>
  <c r="B296" i="16"/>
  <c r="A296" i="16"/>
  <c r="I295" i="16"/>
  <c r="H295" i="16"/>
  <c r="G295" i="16"/>
  <c r="F295" i="16"/>
  <c r="E295" i="16"/>
  <c r="D295" i="16"/>
  <c r="C295" i="16"/>
  <c r="B295" i="16"/>
  <c r="A295" i="16"/>
  <c r="I294" i="16"/>
  <c r="H294" i="16"/>
  <c r="G294" i="16"/>
  <c r="F294" i="16"/>
  <c r="E294" i="16"/>
  <c r="D294" i="16"/>
  <c r="C294" i="16"/>
  <c r="B294" i="16"/>
  <c r="A294" i="16"/>
  <c r="I293" i="16"/>
  <c r="H293" i="16"/>
  <c r="G293" i="16"/>
  <c r="F293" i="16"/>
  <c r="E293" i="16"/>
  <c r="D293" i="16"/>
  <c r="C293" i="16"/>
  <c r="B293" i="16"/>
  <c r="A293" i="16"/>
  <c r="I292" i="16"/>
  <c r="H292" i="16"/>
  <c r="G292" i="16"/>
  <c r="F292" i="16"/>
  <c r="E292" i="16"/>
  <c r="D292" i="16"/>
  <c r="C292" i="16"/>
  <c r="B292" i="16"/>
  <c r="A292" i="16"/>
  <c r="I291" i="16"/>
  <c r="CZ18" i="5" s="1"/>
  <c r="H291" i="16"/>
  <c r="CY18" i="5" s="1"/>
  <c r="G291" i="16"/>
  <c r="CX18" i="5" s="1"/>
  <c r="F291" i="16"/>
  <c r="CW18" i="5" s="1"/>
  <c r="E291" i="16"/>
  <c r="CV18" i="5" s="1"/>
  <c r="D291" i="16"/>
  <c r="CU18" i="5" s="1"/>
  <c r="C291" i="16"/>
  <c r="CT18" i="5" s="1"/>
  <c r="B291" i="16"/>
  <c r="DA18" i="5" s="1"/>
  <c r="A291" i="16"/>
  <c r="I290" i="16"/>
  <c r="CG18" i="5" s="1"/>
  <c r="H290" i="16"/>
  <c r="CF18" i="5" s="1"/>
  <c r="G290" i="16"/>
  <c r="CE18" i="5" s="1"/>
  <c r="F290" i="16"/>
  <c r="CD18" i="5" s="1"/>
  <c r="E290" i="16"/>
  <c r="CC18" i="5" s="1"/>
  <c r="D290" i="16"/>
  <c r="CB18" i="5" s="1"/>
  <c r="C290" i="16"/>
  <c r="CA18" i="5" s="1"/>
  <c r="B290" i="16"/>
  <c r="CH18" i="5" s="1"/>
  <c r="CQ18" i="5" s="1"/>
  <c r="A290" i="16"/>
  <c r="I289" i="16"/>
  <c r="R18" i="5" s="1"/>
  <c r="H289" i="16"/>
  <c r="Q18" i="5" s="1"/>
  <c r="G289" i="16"/>
  <c r="P18" i="5" s="1"/>
  <c r="F289" i="16"/>
  <c r="O18" i="5" s="1"/>
  <c r="E289" i="16"/>
  <c r="N18" i="5" s="1"/>
  <c r="D289" i="16"/>
  <c r="M18" i="5" s="1"/>
  <c r="C289" i="16"/>
  <c r="B289" i="16"/>
  <c r="A289" i="16"/>
  <c r="I288" i="16"/>
  <c r="H288" i="16"/>
  <c r="G288" i="16"/>
  <c r="F288" i="16"/>
  <c r="E288" i="16"/>
  <c r="D288" i="16"/>
  <c r="C288" i="16"/>
  <c r="B288" i="16"/>
  <c r="AB19" i="4" s="1"/>
  <c r="AB48" i="4" s="1"/>
  <c r="A288" i="16"/>
  <c r="I287" i="16"/>
  <c r="BN18" i="5" s="1"/>
  <c r="H287" i="16"/>
  <c r="BM18" i="5" s="1"/>
  <c r="G287" i="16"/>
  <c r="BL18" i="5" s="1"/>
  <c r="F287" i="16"/>
  <c r="BK18" i="5" s="1"/>
  <c r="E287" i="16"/>
  <c r="BJ18" i="5" s="1"/>
  <c r="D287" i="16"/>
  <c r="BI18" i="5" s="1"/>
  <c r="C287" i="16"/>
  <c r="BH18" i="5" s="1"/>
  <c r="B287" i="16"/>
  <c r="A287" i="16"/>
  <c r="I286" i="16"/>
  <c r="H286" i="16"/>
  <c r="G286" i="16"/>
  <c r="F286" i="16"/>
  <c r="E286" i="16"/>
  <c r="D286" i="16"/>
  <c r="C286" i="16"/>
  <c r="B286" i="16"/>
  <c r="A286" i="16"/>
  <c r="I285" i="16"/>
  <c r="H285" i="16"/>
  <c r="G285" i="16"/>
  <c r="F285" i="16"/>
  <c r="E285" i="16"/>
  <c r="D285" i="16"/>
  <c r="C285" i="16"/>
  <c r="B285" i="16"/>
  <c r="A285" i="16"/>
  <c r="I284" i="16"/>
  <c r="H284" i="16"/>
  <c r="G284" i="16"/>
  <c r="F284" i="16"/>
  <c r="E284" i="16"/>
  <c r="D284" i="16"/>
  <c r="C284" i="16"/>
  <c r="B284" i="16"/>
  <c r="DS18" i="5" s="1"/>
  <c r="AG19" i="4" s="1"/>
  <c r="AG48" i="4" s="1"/>
  <c r="A284" i="16"/>
  <c r="I283" i="16"/>
  <c r="AA18" i="5" s="1"/>
  <c r="H283" i="16"/>
  <c r="Z18" i="5" s="1"/>
  <c r="G283" i="16"/>
  <c r="Y18" i="5" s="1"/>
  <c r="F283" i="16"/>
  <c r="X18" i="5" s="1"/>
  <c r="E283" i="16"/>
  <c r="W18" i="5" s="1"/>
  <c r="D283" i="16"/>
  <c r="V18" i="5" s="1"/>
  <c r="C283" i="16"/>
  <c r="B283" i="16"/>
  <c r="K283" i="16" s="1"/>
  <c r="A283" i="16"/>
  <c r="I282" i="16"/>
  <c r="BD18" i="5" s="1"/>
  <c r="H282" i="16"/>
  <c r="BC18" i="5" s="1"/>
  <c r="G282" i="16"/>
  <c r="BB18" i="5" s="1"/>
  <c r="F282" i="16"/>
  <c r="BA18" i="5" s="1"/>
  <c r="E282" i="16"/>
  <c r="AZ18" i="5" s="1"/>
  <c r="D282" i="16"/>
  <c r="AY18" i="5" s="1"/>
  <c r="C282" i="16"/>
  <c r="AX18" i="5" s="1"/>
  <c r="B282" i="16"/>
  <c r="A282" i="16"/>
  <c r="I281" i="16"/>
  <c r="H281" i="16"/>
  <c r="DR18" i="5" s="1"/>
  <c r="G281" i="16"/>
  <c r="DQ18" i="5" s="1"/>
  <c r="F281" i="16"/>
  <c r="DP18" i="5" s="1"/>
  <c r="E281" i="16"/>
  <c r="DO18" i="5" s="1"/>
  <c r="D281" i="16"/>
  <c r="DN18" i="5" s="1"/>
  <c r="C281" i="16"/>
  <c r="DM18" i="5" s="1"/>
  <c r="B281" i="16"/>
  <c r="A281" i="16"/>
  <c r="I280" i="16"/>
  <c r="H280" i="16"/>
  <c r="G280" i="16"/>
  <c r="F280" i="16"/>
  <c r="E280" i="16"/>
  <c r="D280" i="16"/>
  <c r="C280" i="16"/>
  <c r="B280" i="16"/>
  <c r="A280" i="16"/>
  <c r="I279" i="16"/>
  <c r="AJ18" i="5" s="1"/>
  <c r="H279" i="16"/>
  <c r="AI18" i="5" s="1"/>
  <c r="G279" i="16"/>
  <c r="AH18" i="5" s="1"/>
  <c r="F279" i="16"/>
  <c r="AG18" i="5" s="1"/>
  <c r="E279" i="16"/>
  <c r="AF18" i="5" s="1"/>
  <c r="D279" i="16"/>
  <c r="AE18" i="5" s="1"/>
  <c r="C279" i="16"/>
  <c r="AD18" i="5" s="1"/>
  <c r="B279" i="16"/>
  <c r="A279" i="16"/>
  <c r="I278" i="16"/>
  <c r="H18" i="5" s="1"/>
  <c r="H278" i="16"/>
  <c r="G18" i="5" s="1"/>
  <c r="G278" i="16"/>
  <c r="F18" i="5" s="1"/>
  <c r="F278" i="16"/>
  <c r="E18" i="5" s="1"/>
  <c r="E278" i="16"/>
  <c r="D18" i="5" s="1"/>
  <c r="D278" i="16"/>
  <c r="C18" i="5" s="1"/>
  <c r="C278" i="16"/>
  <c r="B278" i="16"/>
  <c r="A278" i="16"/>
  <c r="I277" i="16"/>
  <c r="H277" i="16"/>
  <c r="G277" i="16"/>
  <c r="F277" i="16"/>
  <c r="E277" i="16"/>
  <c r="D277" i="16"/>
  <c r="C277" i="16"/>
  <c r="B277" i="16"/>
  <c r="A277" i="16"/>
  <c r="I276" i="16"/>
  <c r="H276" i="16"/>
  <c r="G276" i="16"/>
  <c r="F276" i="16"/>
  <c r="E276" i="16"/>
  <c r="D276" i="16"/>
  <c r="C276" i="16"/>
  <c r="B276" i="16"/>
  <c r="A276" i="16"/>
  <c r="I275" i="16"/>
  <c r="H275" i="16"/>
  <c r="G275" i="16"/>
  <c r="F275" i="16"/>
  <c r="E275" i="16"/>
  <c r="D275" i="16"/>
  <c r="C275" i="16"/>
  <c r="B275" i="16"/>
  <c r="A275" i="16"/>
  <c r="I274" i="16"/>
  <c r="H274" i="16"/>
  <c r="G274" i="16"/>
  <c r="F274" i="16"/>
  <c r="E274" i="16"/>
  <c r="D274" i="16"/>
  <c r="C274" i="16"/>
  <c r="B274" i="16"/>
  <c r="A274" i="16"/>
  <c r="I273" i="16"/>
  <c r="H273" i="16"/>
  <c r="G273" i="16"/>
  <c r="F273" i="16"/>
  <c r="E273" i="16"/>
  <c r="D273" i="16"/>
  <c r="C273" i="16"/>
  <c r="B273" i="16"/>
  <c r="A273" i="16"/>
  <c r="I272" i="16"/>
  <c r="H272" i="16"/>
  <c r="G272" i="16"/>
  <c r="F272" i="16"/>
  <c r="E272" i="16"/>
  <c r="D272" i="16"/>
  <c r="C272" i="16"/>
  <c r="B272" i="16"/>
  <c r="A272" i="16"/>
  <c r="I271" i="16"/>
  <c r="H271" i="16"/>
  <c r="G271" i="16"/>
  <c r="F271" i="16"/>
  <c r="E271" i="16"/>
  <c r="D271" i="16"/>
  <c r="C271" i="16"/>
  <c r="B271" i="16"/>
  <c r="A271" i="16"/>
  <c r="I270" i="16"/>
  <c r="CZ17" i="5" s="1"/>
  <c r="H270" i="16"/>
  <c r="CY17" i="5" s="1"/>
  <c r="G270" i="16"/>
  <c r="CX17" i="5" s="1"/>
  <c r="F270" i="16"/>
  <c r="CW17" i="5" s="1"/>
  <c r="E270" i="16"/>
  <c r="CV17" i="5" s="1"/>
  <c r="D270" i="16"/>
  <c r="CU17" i="5" s="1"/>
  <c r="C270" i="16"/>
  <c r="CT17" i="5" s="1"/>
  <c r="B270" i="16"/>
  <c r="DA17" i="5" s="1"/>
  <c r="A270" i="16"/>
  <c r="I269" i="16"/>
  <c r="CG17" i="5" s="1"/>
  <c r="H269" i="16"/>
  <c r="CF17" i="5" s="1"/>
  <c r="G269" i="16"/>
  <c r="CE17" i="5" s="1"/>
  <c r="F269" i="16"/>
  <c r="CD17" i="5" s="1"/>
  <c r="E269" i="16"/>
  <c r="CC17" i="5" s="1"/>
  <c r="D269" i="16"/>
  <c r="CB17" i="5" s="1"/>
  <c r="C269" i="16"/>
  <c r="CA17" i="5" s="1"/>
  <c r="B269" i="16"/>
  <c r="CH17" i="5" s="1"/>
  <c r="CQ17" i="5" s="1"/>
  <c r="A269" i="16"/>
  <c r="I268" i="16"/>
  <c r="R17" i="5" s="1"/>
  <c r="H268" i="16"/>
  <c r="Q17" i="5" s="1"/>
  <c r="G268" i="16"/>
  <c r="P17" i="5" s="1"/>
  <c r="F268" i="16"/>
  <c r="O17" i="5" s="1"/>
  <c r="E268" i="16"/>
  <c r="N17" i="5" s="1"/>
  <c r="D268" i="16"/>
  <c r="M17" i="5" s="1"/>
  <c r="C268" i="16"/>
  <c r="B268" i="16"/>
  <c r="A268" i="16"/>
  <c r="I267" i="16"/>
  <c r="H267" i="16"/>
  <c r="G267" i="16"/>
  <c r="F267" i="16"/>
  <c r="E267" i="16"/>
  <c r="D267" i="16"/>
  <c r="C267" i="16"/>
  <c r="B267" i="16"/>
  <c r="AB18" i="4" s="1"/>
  <c r="AB47" i="4" s="1"/>
  <c r="A267" i="16"/>
  <c r="I266" i="16"/>
  <c r="BN17" i="5" s="1"/>
  <c r="H266" i="16"/>
  <c r="BM17" i="5" s="1"/>
  <c r="G266" i="16"/>
  <c r="BL17" i="5" s="1"/>
  <c r="F266" i="16"/>
  <c r="BK17" i="5" s="1"/>
  <c r="E266" i="16"/>
  <c r="BJ17" i="5" s="1"/>
  <c r="D266" i="16"/>
  <c r="BI17" i="5" s="1"/>
  <c r="C266" i="16"/>
  <c r="BH17" i="5" s="1"/>
  <c r="B266" i="16"/>
  <c r="A266" i="16"/>
  <c r="I265" i="16"/>
  <c r="H265" i="16"/>
  <c r="G265" i="16"/>
  <c r="F265" i="16"/>
  <c r="E265" i="16"/>
  <c r="D265" i="16"/>
  <c r="C265" i="16"/>
  <c r="B265" i="16"/>
  <c r="A265" i="16"/>
  <c r="I264" i="16"/>
  <c r="H264" i="16"/>
  <c r="G264" i="16"/>
  <c r="F264" i="16"/>
  <c r="E264" i="16"/>
  <c r="D264" i="16"/>
  <c r="C264" i="16"/>
  <c r="B264" i="16"/>
  <c r="A264" i="16"/>
  <c r="I263" i="16"/>
  <c r="H263" i="16"/>
  <c r="DR17" i="5" s="1"/>
  <c r="G263" i="16"/>
  <c r="DQ17" i="5" s="1"/>
  <c r="F263" i="16"/>
  <c r="DP17" i="5" s="1"/>
  <c r="E263" i="16"/>
  <c r="DO17" i="5" s="1"/>
  <c r="D263" i="16"/>
  <c r="DN17" i="5" s="1"/>
  <c r="C263" i="16"/>
  <c r="DM17" i="5" s="1"/>
  <c r="B263" i="16"/>
  <c r="DS17" i="5" s="1"/>
  <c r="AG18" i="4" s="1"/>
  <c r="AG47" i="4" s="1"/>
  <c r="A263" i="16"/>
  <c r="I262" i="16"/>
  <c r="AA17" i="5" s="1"/>
  <c r="H262" i="16"/>
  <c r="Z17" i="5" s="1"/>
  <c r="G262" i="16"/>
  <c r="Y17" i="5" s="1"/>
  <c r="F262" i="16"/>
  <c r="X17" i="5" s="1"/>
  <c r="E262" i="16"/>
  <c r="W17" i="5" s="1"/>
  <c r="D262" i="16"/>
  <c r="V17" i="5" s="1"/>
  <c r="C262" i="16"/>
  <c r="B262" i="16"/>
  <c r="K262" i="16" s="1"/>
  <c r="A262" i="16"/>
  <c r="I261" i="16"/>
  <c r="BD17" i="5" s="1"/>
  <c r="H261" i="16"/>
  <c r="BC17" i="5" s="1"/>
  <c r="G261" i="16"/>
  <c r="BB17" i="5" s="1"/>
  <c r="F261" i="16"/>
  <c r="BA17" i="5" s="1"/>
  <c r="E261" i="16"/>
  <c r="AZ17" i="5" s="1"/>
  <c r="D261" i="16"/>
  <c r="AY17" i="5" s="1"/>
  <c r="C261" i="16"/>
  <c r="AX17" i="5" s="1"/>
  <c r="B261" i="16"/>
  <c r="A261" i="16"/>
  <c r="I260" i="16"/>
  <c r="H260" i="16"/>
  <c r="G260" i="16"/>
  <c r="F260" i="16"/>
  <c r="E260" i="16"/>
  <c r="D260" i="16"/>
  <c r="C260" i="16"/>
  <c r="B260" i="16"/>
  <c r="A260" i="16"/>
  <c r="I259" i="16"/>
  <c r="H259" i="16"/>
  <c r="G259" i="16"/>
  <c r="F259" i="16"/>
  <c r="E259" i="16"/>
  <c r="D259" i="16"/>
  <c r="C259" i="16"/>
  <c r="B259" i="16"/>
  <c r="A259" i="16"/>
  <c r="I258" i="16"/>
  <c r="AJ17" i="5" s="1"/>
  <c r="H258" i="16"/>
  <c r="AI17" i="5" s="1"/>
  <c r="G258" i="16"/>
  <c r="AH17" i="5" s="1"/>
  <c r="F258" i="16"/>
  <c r="AG17" i="5" s="1"/>
  <c r="E258" i="16"/>
  <c r="AF17" i="5" s="1"/>
  <c r="D258" i="16"/>
  <c r="AE17" i="5" s="1"/>
  <c r="C258" i="16"/>
  <c r="AD17" i="5" s="1"/>
  <c r="B258" i="16"/>
  <c r="A258" i="16"/>
  <c r="I257" i="16"/>
  <c r="H17" i="5" s="1"/>
  <c r="H257" i="16"/>
  <c r="G17" i="5" s="1"/>
  <c r="G257" i="16"/>
  <c r="F17" i="5" s="1"/>
  <c r="F257" i="16"/>
  <c r="E17" i="5" s="1"/>
  <c r="E257" i="16"/>
  <c r="D17" i="5" s="1"/>
  <c r="D257" i="16"/>
  <c r="C17" i="5" s="1"/>
  <c r="C257" i="16"/>
  <c r="B17" i="5" s="1"/>
  <c r="B257" i="16"/>
  <c r="A257" i="16"/>
  <c r="I256" i="16"/>
  <c r="H256" i="16"/>
  <c r="G256" i="16"/>
  <c r="F256" i="16"/>
  <c r="E256" i="16"/>
  <c r="D256" i="16"/>
  <c r="C256" i="16"/>
  <c r="B256" i="16"/>
  <c r="A256" i="16"/>
  <c r="I255" i="16"/>
  <c r="H255" i="16"/>
  <c r="G255" i="16"/>
  <c r="F255" i="16"/>
  <c r="E255" i="16"/>
  <c r="D255" i="16"/>
  <c r="C255" i="16"/>
  <c r="B255" i="16"/>
  <c r="A255" i="16"/>
  <c r="I254" i="16"/>
  <c r="H254" i="16"/>
  <c r="G254" i="16"/>
  <c r="F254" i="16"/>
  <c r="E254" i="16"/>
  <c r="D254" i="16"/>
  <c r="C254" i="16"/>
  <c r="B254" i="16"/>
  <c r="A254" i="16"/>
  <c r="I253" i="16"/>
  <c r="H253" i="16"/>
  <c r="G253" i="16"/>
  <c r="F253" i="16"/>
  <c r="E253" i="16"/>
  <c r="D253" i="16"/>
  <c r="C253" i="16"/>
  <c r="B253" i="16"/>
  <c r="A253" i="16"/>
  <c r="I252" i="16"/>
  <c r="H252" i="16"/>
  <c r="G252" i="16"/>
  <c r="F252" i="16"/>
  <c r="E252" i="16"/>
  <c r="D252" i="16"/>
  <c r="C252" i="16"/>
  <c r="B252" i="16"/>
  <c r="A252" i="16"/>
  <c r="I251" i="16"/>
  <c r="H251" i="16"/>
  <c r="G251" i="16"/>
  <c r="F251" i="16"/>
  <c r="E251" i="16"/>
  <c r="D251" i="16"/>
  <c r="C251" i="16"/>
  <c r="B251" i="16"/>
  <c r="A251" i="16"/>
  <c r="I250" i="16"/>
  <c r="H250" i="16"/>
  <c r="G250" i="16"/>
  <c r="F250" i="16"/>
  <c r="E250" i="16"/>
  <c r="D250" i="16"/>
  <c r="C250" i="16"/>
  <c r="B250" i="16"/>
  <c r="A250" i="16"/>
  <c r="I249" i="16"/>
  <c r="CZ16" i="5" s="1"/>
  <c r="H249" i="16"/>
  <c r="CY16" i="5" s="1"/>
  <c r="G249" i="16"/>
  <c r="CX16" i="5" s="1"/>
  <c r="F249" i="16"/>
  <c r="CW16" i="5" s="1"/>
  <c r="E249" i="16"/>
  <c r="CV16" i="5" s="1"/>
  <c r="D249" i="16"/>
  <c r="CU16" i="5" s="1"/>
  <c r="C249" i="16"/>
  <c r="CT16" i="5" s="1"/>
  <c r="B249" i="16"/>
  <c r="DA16" i="5" s="1"/>
  <c r="A249" i="16"/>
  <c r="I248" i="16"/>
  <c r="CG16" i="5" s="1"/>
  <c r="H248" i="16"/>
  <c r="CF16" i="5" s="1"/>
  <c r="G248" i="16"/>
  <c r="CE16" i="5" s="1"/>
  <c r="F248" i="16"/>
  <c r="CD16" i="5" s="1"/>
  <c r="E248" i="16"/>
  <c r="CC16" i="5" s="1"/>
  <c r="D248" i="16"/>
  <c r="CB16" i="5" s="1"/>
  <c r="C248" i="16"/>
  <c r="CA16" i="5" s="1"/>
  <c r="B248" i="16"/>
  <c r="CH16" i="5" s="1"/>
  <c r="CQ16" i="5" s="1"/>
  <c r="A248" i="16"/>
  <c r="I247" i="16"/>
  <c r="R16" i="5" s="1"/>
  <c r="H247" i="16"/>
  <c r="Q16" i="5" s="1"/>
  <c r="G247" i="16"/>
  <c r="P16" i="5" s="1"/>
  <c r="F247" i="16"/>
  <c r="O16" i="5" s="1"/>
  <c r="E247" i="16"/>
  <c r="N16" i="5" s="1"/>
  <c r="D247" i="16"/>
  <c r="M16" i="5" s="1"/>
  <c r="C247" i="16"/>
  <c r="B247" i="16"/>
  <c r="A247" i="16"/>
  <c r="I246" i="16"/>
  <c r="H246" i="16"/>
  <c r="G246" i="16"/>
  <c r="F246" i="16"/>
  <c r="E246" i="16"/>
  <c r="D246" i="16"/>
  <c r="C246" i="16"/>
  <c r="B246" i="16"/>
  <c r="AB17" i="4" s="1"/>
  <c r="AB46" i="4" s="1"/>
  <c r="A246" i="16"/>
  <c r="I245" i="16"/>
  <c r="BN16" i="5" s="1"/>
  <c r="H245" i="16"/>
  <c r="BM16" i="5" s="1"/>
  <c r="G245" i="16"/>
  <c r="BL16" i="5" s="1"/>
  <c r="F245" i="16"/>
  <c r="BK16" i="5" s="1"/>
  <c r="E245" i="16"/>
  <c r="BJ16" i="5" s="1"/>
  <c r="D245" i="16"/>
  <c r="BI16" i="5" s="1"/>
  <c r="C245" i="16"/>
  <c r="BH16" i="5" s="1"/>
  <c r="B245" i="16"/>
  <c r="A245" i="16"/>
  <c r="I244" i="16"/>
  <c r="H244" i="16"/>
  <c r="G244" i="16"/>
  <c r="F244" i="16"/>
  <c r="E244" i="16"/>
  <c r="D244" i="16"/>
  <c r="C244" i="16"/>
  <c r="B244" i="16"/>
  <c r="A244" i="16"/>
  <c r="I243" i="16"/>
  <c r="H243" i="16"/>
  <c r="G243" i="16"/>
  <c r="F243" i="16"/>
  <c r="E243" i="16"/>
  <c r="D243" i="16"/>
  <c r="C243" i="16"/>
  <c r="B243" i="16"/>
  <c r="A243" i="16"/>
  <c r="I242" i="16"/>
  <c r="H242" i="16"/>
  <c r="DR16" i="5" s="1"/>
  <c r="G242" i="16"/>
  <c r="DQ16" i="5" s="1"/>
  <c r="F242" i="16"/>
  <c r="DP16" i="5" s="1"/>
  <c r="E242" i="16"/>
  <c r="DO16" i="5" s="1"/>
  <c r="D242" i="16"/>
  <c r="DN16" i="5" s="1"/>
  <c r="C242" i="16"/>
  <c r="DM16" i="5" s="1"/>
  <c r="B242" i="16"/>
  <c r="DS16" i="5" s="1"/>
  <c r="AG17" i="4" s="1"/>
  <c r="AG46" i="4" s="1"/>
  <c r="A242" i="16"/>
  <c r="I241" i="16"/>
  <c r="AA16" i="5" s="1"/>
  <c r="H241" i="16"/>
  <c r="Z16" i="5" s="1"/>
  <c r="G241" i="16"/>
  <c r="Y16" i="5" s="1"/>
  <c r="F241" i="16"/>
  <c r="X16" i="5" s="1"/>
  <c r="E241" i="16"/>
  <c r="W16" i="5" s="1"/>
  <c r="D241" i="16"/>
  <c r="V16" i="5" s="1"/>
  <c r="C241" i="16"/>
  <c r="B241" i="16"/>
  <c r="K241" i="16" s="1"/>
  <c r="A241" i="16"/>
  <c r="I240" i="16"/>
  <c r="BD16" i="5" s="1"/>
  <c r="H240" i="16"/>
  <c r="BC16" i="5" s="1"/>
  <c r="G240" i="16"/>
  <c r="BB16" i="5" s="1"/>
  <c r="F240" i="16"/>
  <c r="BA16" i="5" s="1"/>
  <c r="E240" i="16"/>
  <c r="D240" i="16"/>
  <c r="AY16" i="5" s="1"/>
  <c r="C240" i="16"/>
  <c r="AX16" i="5" s="1"/>
  <c r="B240" i="16"/>
  <c r="A240" i="16"/>
  <c r="I239" i="16"/>
  <c r="H239" i="16"/>
  <c r="G239" i="16"/>
  <c r="F239" i="16"/>
  <c r="E239" i="16"/>
  <c r="D239" i="16"/>
  <c r="C239" i="16"/>
  <c r="B239" i="16"/>
  <c r="A239" i="16"/>
  <c r="I238" i="16"/>
  <c r="H238" i="16"/>
  <c r="G238" i="16"/>
  <c r="F238" i="16"/>
  <c r="E238" i="16"/>
  <c r="D238" i="16"/>
  <c r="C238" i="16"/>
  <c r="B238" i="16"/>
  <c r="A238" i="16"/>
  <c r="I237" i="16"/>
  <c r="AJ16" i="5" s="1"/>
  <c r="H237" i="16"/>
  <c r="AI16" i="5" s="1"/>
  <c r="G237" i="16"/>
  <c r="AH16" i="5" s="1"/>
  <c r="F237" i="16"/>
  <c r="AG16" i="5" s="1"/>
  <c r="E237" i="16"/>
  <c r="AF16" i="5" s="1"/>
  <c r="D237" i="16"/>
  <c r="AE16" i="5" s="1"/>
  <c r="C237" i="16"/>
  <c r="AD16" i="5" s="1"/>
  <c r="B237" i="16"/>
  <c r="A237" i="16"/>
  <c r="I236" i="16"/>
  <c r="H16" i="5" s="1"/>
  <c r="H236" i="16"/>
  <c r="G16" i="5" s="1"/>
  <c r="G236" i="16"/>
  <c r="F16" i="5" s="1"/>
  <c r="F236" i="16"/>
  <c r="E16" i="5" s="1"/>
  <c r="E236" i="16"/>
  <c r="D16" i="5" s="1"/>
  <c r="D236" i="16"/>
  <c r="C16" i="5" s="1"/>
  <c r="C236" i="16"/>
  <c r="B16" i="5" s="1"/>
  <c r="B236" i="16"/>
  <c r="A236" i="16"/>
  <c r="I235" i="16"/>
  <c r="H235" i="16"/>
  <c r="G235" i="16"/>
  <c r="F235" i="16"/>
  <c r="E235" i="16"/>
  <c r="D235" i="16"/>
  <c r="C235" i="16"/>
  <c r="B235" i="16"/>
  <c r="I17" i="4" s="1"/>
  <c r="I46" i="4" s="1"/>
  <c r="A235" i="16"/>
  <c r="I234" i="16"/>
  <c r="H234" i="16"/>
  <c r="G234" i="16"/>
  <c r="F234" i="16"/>
  <c r="E234" i="16"/>
  <c r="D234" i="16"/>
  <c r="C234" i="16"/>
  <c r="B234" i="16"/>
  <c r="A234" i="16"/>
  <c r="I233" i="16"/>
  <c r="H233" i="16"/>
  <c r="G233" i="16"/>
  <c r="F233" i="16"/>
  <c r="E233" i="16"/>
  <c r="D233" i="16"/>
  <c r="C233" i="16"/>
  <c r="B233" i="16"/>
  <c r="A233" i="16"/>
  <c r="I232" i="16"/>
  <c r="H232" i="16"/>
  <c r="G232" i="16"/>
  <c r="F232" i="16"/>
  <c r="E232" i="16"/>
  <c r="D232" i="16"/>
  <c r="C232" i="16"/>
  <c r="B232" i="16"/>
  <c r="A232" i="16"/>
  <c r="I231" i="16"/>
  <c r="H231" i="16"/>
  <c r="G231" i="16"/>
  <c r="F231" i="16"/>
  <c r="E231" i="16"/>
  <c r="D231" i="16"/>
  <c r="C231" i="16"/>
  <c r="B231" i="16"/>
  <c r="A231" i="16"/>
  <c r="I230" i="16"/>
  <c r="H230" i="16"/>
  <c r="G230" i="16"/>
  <c r="F230" i="16"/>
  <c r="E230" i="16"/>
  <c r="D230" i="16"/>
  <c r="C230" i="16"/>
  <c r="B230" i="16"/>
  <c r="A230" i="16"/>
  <c r="I229" i="16"/>
  <c r="H229" i="16"/>
  <c r="G229" i="16"/>
  <c r="F229" i="16"/>
  <c r="E229" i="16"/>
  <c r="D229" i="16"/>
  <c r="C229" i="16"/>
  <c r="B229" i="16"/>
  <c r="A229" i="16"/>
  <c r="I228" i="16"/>
  <c r="CZ15" i="5" s="1"/>
  <c r="H228" i="16"/>
  <c r="CY15" i="5" s="1"/>
  <c r="G228" i="16"/>
  <c r="CX15" i="5" s="1"/>
  <c r="F228" i="16"/>
  <c r="CW15" i="5" s="1"/>
  <c r="E228" i="16"/>
  <c r="CV15" i="5" s="1"/>
  <c r="D228" i="16"/>
  <c r="CU15" i="5" s="1"/>
  <c r="C228" i="16"/>
  <c r="CT15" i="5" s="1"/>
  <c r="B228" i="16"/>
  <c r="DA15" i="5" s="1"/>
  <c r="A228" i="16"/>
  <c r="I227" i="16"/>
  <c r="CG15" i="5" s="1"/>
  <c r="H227" i="16"/>
  <c r="CF15" i="5" s="1"/>
  <c r="G227" i="16"/>
  <c r="CE15" i="5" s="1"/>
  <c r="F227" i="16"/>
  <c r="CD15" i="5" s="1"/>
  <c r="E227" i="16"/>
  <c r="CC15" i="5" s="1"/>
  <c r="D227" i="16"/>
  <c r="CB15" i="5" s="1"/>
  <c r="C227" i="16"/>
  <c r="CA15" i="5" s="1"/>
  <c r="B227" i="16"/>
  <c r="CH15" i="5" s="1"/>
  <c r="CQ15" i="5" s="1"/>
  <c r="A227" i="16"/>
  <c r="I226" i="16"/>
  <c r="R15" i="5" s="1"/>
  <c r="H226" i="16"/>
  <c r="Q15" i="5" s="1"/>
  <c r="G226" i="16"/>
  <c r="P15" i="5" s="1"/>
  <c r="F226" i="16"/>
  <c r="O15" i="5" s="1"/>
  <c r="E226" i="16"/>
  <c r="N15" i="5" s="1"/>
  <c r="D226" i="16"/>
  <c r="M15" i="5" s="1"/>
  <c r="C226" i="16"/>
  <c r="B226" i="16"/>
  <c r="A226" i="16"/>
  <c r="I225" i="16"/>
  <c r="H225" i="16"/>
  <c r="G225" i="16"/>
  <c r="F225" i="16"/>
  <c r="E225" i="16"/>
  <c r="D225" i="16"/>
  <c r="C225" i="16"/>
  <c r="B225" i="16"/>
  <c r="AB16" i="4" s="1"/>
  <c r="AB45" i="4" s="1"/>
  <c r="A225" i="16"/>
  <c r="I224" i="16"/>
  <c r="BN15" i="5" s="1"/>
  <c r="H224" i="16"/>
  <c r="BM15" i="5" s="1"/>
  <c r="G224" i="16"/>
  <c r="BL15" i="5" s="1"/>
  <c r="F224" i="16"/>
  <c r="BK15" i="5" s="1"/>
  <c r="E224" i="16"/>
  <c r="BJ15" i="5" s="1"/>
  <c r="D224" i="16"/>
  <c r="BI15" i="5" s="1"/>
  <c r="C224" i="16"/>
  <c r="BH15" i="5" s="1"/>
  <c r="B224" i="16"/>
  <c r="A224" i="16"/>
  <c r="I223" i="16"/>
  <c r="H223" i="16"/>
  <c r="G223" i="16"/>
  <c r="F223" i="16"/>
  <c r="E223" i="16"/>
  <c r="D223" i="16"/>
  <c r="C223" i="16"/>
  <c r="B223" i="16"/>
  <c r="A223" i="16"/>
  <c r="I222" i="16"/>
  <c r="H222" i="16"/>
  <c r="G222" i="16"/>
  <c r="F222" i="16"/>
  <c r="E222" i="16"/>
  <c r="D222" i="16"/>
  <c r="C222" i="16"/>
  <c r="B222" i="16"/>
  <c r="A222" i="16"/>
  <c r="I221" i="16"/>
  <c r="H221" i="16"/>
  <c r="DR15" i="5" s="1"/>
  <c r="G221" i="16"/>
  <c r="DQ15" i="5" s="1"/>
  <c r="F221" i="16"/>
  <c r="DP15" i="5" s="1"/>
  <c r="E221" i="16"/>
  <c r="DO15" i="5" s="1"/>
  <c r="D221" i="16"/>
  <c r="DN15" i="5" s="1"/>
  <c r="C221" i="16"/>
  <c r="DM15" i="5" s="1"/>
  <c r="B221" i="16"/>
  <c r="DS15" i="5" s="1"/>
  <c r="AG16" i="4" s="1"/>
  <c r="AG45" i="4" s="1"/>
  <c r="A221" i="16"/>
  <c r="I220" i="16"/>
  <c r="AA15" i="5" s="1"/>
  <c r="H220" i="16"/>
  <c r="Z15" i="5" s="1"/>
  <c r="G220" i="16"/>
  <c r="Y15" i="5" s="1"/>
  <c r="F220" i="16"/>
  <c r="X15" i="5" s="1"/>
  <c r="E220" i="16"/>
  <c r="W15" i="5" s="1"/>
  <c r="D220" i="16"/>
  <c r="V15" i="5" s="1"/>
  <c r="C220" i="16"/>
  <c r="B220" i="16"/>
  <c r="K220" i="16" s="1"/>
  <c r="A220" i="16"/>
  <c r="I219" i="16"/>
  <c r="BD15" i="5" s="1"/>
  <c r="H219" i="16"/>
  <c r="BC15" i="5" s="1"/>
  <c r="G219" i="16"/>
  <c r="BB15" i="5" s="1"/>
  <c r="F219" i="16"/>
  <c r="BA15" i="5" s="1"/>
  <c r="E219" i="16"/>
  <c r="AZ15" i="5" s="1"/>
  <c r="D219" i="16"/>
  <c r="AY15" i="5" s="1"/>
  <c r="C219" i="16"/>
  <c r="AX15" i="5" s="1"/>
  <c r="B219" i="16"/>
  <c r="BE15" i="5" s="1"/>
  <c r="V16" i="4" s="1"/>
  <c r="V45" i="4" s="1"/>
  <c r="A219" i="16"/>
  <c r="I218" i="16"/>
  <c r="H218" i="16"/>
  <c r="G218" i="16"/>
  <c r="F218" i="16"/>
  <c r="E218" i="16"/>
  <c r="D218" i="16"/>
  <c r="C218" i="16"/>
  <c r="B218" i="16"/>
  <c r="A218" i="16"/>
  <c r="I217" i="16"/>
  <c r="H217" i="16"/>
  <c r="G217" i="16"/>
  <c r="F217" i="16"/>
  <c r="E217" i="16"/>
  <c r="D217" i="16"/>
  <c r="C217" i="16"/>
  <c r="B217" i="16"/>
  <c r="A217" i="16"/>
  <c r="I216" i="16"/>
  <c r="AJ15" i="5" s="1"/>
  <c r="H216" i="16"/>
  <c r="AI15" i="5" s="1"/>
  <c r="G216" i="16"/>
  <c r="AH15" i="5" s="1"/>
  <c r="F216" i="16"/>
  <c r="AG15" i="5" s="1"/>
  <c r="E216" i="16"/>
  <c r="AF15" i="5" s="1"/>
  <c r="D216" i="16"/>
  <c r="AE15" i="5" s="1"/>
  <c r="C216" i="16"/>
  <c r="AD15" i="5" s="1"/>
  <c r="B216" i="16"/>
  <c r="A216" i="16"/>
  <c r="I215" i="16"/>
  <c r="H15" i="5" s="1"/>
  <c r="H215" i="16"/>
  <c r="G15" i="5" s="1"/>
  <c r="G215" i="16"/>
  <c r="F15" i="5" s="1"/>
  <c r="F215" i="16"/>
  <c r="E15" i="5" s="1"/>
  <c r="E215" i="16"/>
  <c r="D15" i="5" s="1"/>
  <c r="D215" i="16"/>
  <c r="C15" i="5" s="1"/>
  <c r="C215" i="16"/>
  <c r="B215" i="16"/>
  <c r="A215" i="16"/>
  <c r="I214" i="16"/>
  <c r="H214" i="16"/>
  <c r="G214" i="16"/>
  <c r="F214" i="16"/>
  <c r="E214" i="16"/>
  <c r="D214" i="16"/>
  <c r="C214" i="16"/>
  <c r="B214" i="16"/>
  <c r="A214" i="16"/>
  <c r="I213" i="16"/>
  <c r="H213" i="16"/>
  <c r="G213" i="16"/>
  <c r="F213" i="16"/>
  <c r="E213" i="16"/>
  <c r="D213" i="16"/>
  <c r="C213" i="16"/>
  <c r="B213" i="16"/>
  <c r="A213" i="16"/>
  <c r="I212" i="16"/>
  <c r="H212" i="16"/>
  <c r="G212" i="16"/>
  <c r="F212" i="16"/>
  <c r="E212" i="16"/>
  <c r="D212" i="16"/>
  <c r="C212" i="16"/>
  <c r="B212" i="16"/>
  <c r="A212" i="16"/>
  <c r="I211" i="16"/>
  <c r="H211" i="16"/>
  <c r="G211" i="16"/>
  <c r="F211" i="16"/>
  <c r="E211" i="16"/>
  <c r="D211" i="16"/>
  <c r="C211" i="16"/>
  <c r="B211" i="16"/>
  <c r="A211" i="16"/>
  <c r="I210" i="16"/>
  <c r="H210" i="16"/>
  <c r="G210" i="16"/>
  <c r="F210" i="16"/>
  <c r="E210" i="16"/>
  <c r="D210" i="16"/>
  <c r="C210" i="16"/>
  <c r="B210" i="16"/>
  <c r="A210" i="16"/>
  <c r="I209" i="16"/>
  <c r="H209" i="16"/>
  <c r="G209" i="16"/>
  <c r="F209" i="16"/>
  <c r="E209" i="16"/>
  <c r="D209" i="16"/>
  <c r="C209" i="16"/>
  <c r="B209" i="16"/>
  <c r="A209" i="16"/>
  <c r="I208" i="16"/>
  <c r="H208" i="16"/>
  <c r="G208" i="16"/>
  <c r="F208" i="16"/>
  <c r="E208" i="16"/>
  <c r="D208" i="16"/>
  <c r="C208" i="16"/>
  <c r="B208" i="16"/>
  <c r="A208" i="16"/>
  <c r="I207" i="16"/>
  <c r="CZ14" i="5" s="1"/>
  <c r="H207" i="16"/>
  <c r="CY14" i="5" s="1"/>
  <c r="G207" i="16"/>
  <c r="CX14" i="5" s="1"/>
  <c r="F207" i="16"/>
  <c r="CW14" i="5" s="1"/>
  <c r="E207" i="16"/>
  <c r="CV14" i="5" s="1"/>
  <c r="D207" i="16"/>
  <c r="CU14" i="5" s="1"/>
  <c r="C207" i="16"/>
  <c r="CT14" i="5" s="1"/>
  <c r="B207" i="16"/>
  <c r="DA14" i="5" s="1"/>
  <c r="A207" i="16"/>
  <c r="I206" i="16"/>
  <c r="CG14" i="5" s="1"/>
  <c r="H206" i="16"/>
  <c r="CF14" i="5" s="1"/>
  <c r="G206" i="16"/>
  <c r="CE14" i="5" s="1"/>
  <c r="F206" i="16"/>
  <c r="CD14" i="5" s="1"/>
  <c r="E206" i="16"/>
  <c r="CC14" i="5" s="1"/>
  <c r="D206" i="16"/>
  <c r="CB14" i="5" s="1"/>
  <c r="C206" i="16"/>
  <c r="CA14" i="5" s="1"/>
  <c r="B206" i="16"/>
  <c r="CH14" i="5" s="1"/>
  <c r="CQ14" i="5" s="1"/>
  <c r="A206" i="16"/>
  <c r="I205" i="16"/>
  <c r="R14" i="5" s="1"/>
  <c r="H205" i="16"/>
  <c r="Q14" i="5" s="1"/>
  <c r="G205" i="16"/>
  <c r="P14" i="5" s="1"/>
  <c r="F205" i="16"/>
  <c r="O14" i="5" s="1"/>
  <c r="E205" i="16"/>
  <c r="N14" i="5" s="1"/>
  <c r="D205" i="16"/>
  <c r="M14" i="5" s="1"/>
  <c r="C205" i="16"/>
  <c r="B205" i="16"/>
  <c r="K205" i="16" s="1"/>
  <c r="A205" i="16"/>
  <c r="I204" i="16"/>
  <c r="H204" i="16"/>
  <c r="G204" i="16"/>
  <c r="F204" i="16"/>
  <c r="E204" i="16"/>
  <c r="D204" i="16"/>
  <c r="C204" i="16"/>
  <c r="B204" i="16"/>
  <c r="AB15" i="4" s="1"/>
  <c r="AB44" i="4" s="1"/>
  <c r="A204" i="16"/>
  <c r="I203" i="16"/>
  <c r="BN14" i="5" s="1"/>
  <c r="H203" i="16"/>
  <c r="BM14" i="5" s="1"/>
  <c r="G203" i="16"/>
  <c r="BL14" i="5" s="1"/>
  <c r="F203" i="16"/>
  <c r="BK14" i="5" s="1"/>
  <c r="E203" i="16"/>
  <c r="BJ14" i="5" s="1"/>
  <c r="D203" i="16"/>
  <c r="BI14" i="5" s="1"/>
  <c r="C203" i="16"/>
  <c r="BH14" i="5" s="1"/>
  <c r="B203" i="16"/>
  <c r="A203" i="16"/>
  <c r="I202" i="16"/>
  <c r="H202" i="16"/>
  <c r="G202" i="16"/>
  <c r="F202" i="16"/>
  <c r="E202" i="16"/>
  <c r="D202" i="16"/>
  <c r="C202" i="16"/>
  <c r="B202" i="16"/>
  <c r="A202" i="16"/>
  <c r="I201" i="16"/>
  <c r="H201" i="16"/>
  <c r="G201" i="16"/>
  <c r="F201" i="16"/>
  <c r="E201" i="16"/>
  <c r="D201" i="16"/>
  <c r="C201" i="16"/>
  <c r="B201" i="16"/>
  <c r="A201" i="16"/>
  <c r="I200" i="16"/>
  <c r="H200" i="16"/>
  <c r="DR14" i="5" s="1"/>
  <c r="G200" i="16"/>
  <c r="DQ14" i="5" s="1"/>
  <c r="F200" i="16"/>
  <c r="DP14" i="5" s="1"/>
  <c r="E200" i="16"/>
  <c r="DO14" i="5" s="1"/>
  <c r="D200" i="16"/>
  <c r="DN14" i="5" s="1"/>
  <c r="C200" i="16"/>
  <c r="DM14" i="5" s="1"/>
  <c r="B200" i="16"/>
  <c r="DS14" i="5" s="1"/>
  <c r="AG15" i="4" s="1"/>
  <c r="AG44" i="4" s="1"/>
  <c r="A200" i="16"/>
  <c r="I199" i="16"/>
  <c r="AA14" i="5" s="1"/>
  <c r="H199" i="16"/>
  <c r="Z14" i="5" s="1"/>
  <c r="G199" i="16"/>
  <c r="Y14" i="5" s="1"/>
  <c r="F199" i="16"/>
  <c r="X14" i="5" s="1"/>
  <c r="E199" i="16"/>
  <c r="W14" i="5" s="1"/>
  <c r="D199" i="16"/>
  <c r="V14" i="5" s="1"/>
  <c r="C199" i="16"/>
  <c r="B199" i="16"/>
  <c r="K199" i="16" s="1"/>
  <c r="A199" i="16"/>
  <c r="I198" i="16"/>
  <c r="BD14" i="5" s="1"/>
  <c r="H198" i="16"/>
  <c r="BC14" i="5" s="1"/>
  <c r="G198" i="16"/>
  <c r="F198" i="16"/>
  <c r="BA14" i="5" s="1"/>
  <c r="E198" i="16"/>
  <c r="AZ14" i="5" s="1"/>
  <c r="D198" i="16"/>
  <c r="AY14" i="5" s="1"/>
  <c r="C198" i="16"/>
  <c r="AX14" i="5" s="1"/>
  <c r="B198" i="16"/>
  <c r="A198" i="16"/>
  <c r="I197" i="16"/>
  <c r="H197" i="16"/>
  <c r="G197" i="16"/>
  <c r="F197" i="16"/>
  <c r="E197" i="16"/>
  <c r="D197" i="16"/>
  <c r="C197" i="16"/>
  <c r="B197" i="16"/>
  <c r="A197" i="16"/>
  <c r="I196" i="16"/>
  <c r="H196" i="16"/>
  <c r="G196" i="16"/>
  <c r="F196" i="16"/>
  <c r="E196" i="16"/>
  <c r="D196" i="16"/>
  <c r="C196" i="16"/>
  <c r="B196" i="16"/>
  <c r="A196" i="16"/>
  <c r="I195" i="16"/>
  <c r="AJ14" i="5" s="1"/>
  <c r="H195" i="16"/>
  <c r="AI14" i="5" s="1"/>
  <c r="G195" i="16"/>
  <c r="AH14" i="5" s="1"/>
  <c r="F195" i="16"/>
  <c r="AG14" i="5" s="1"/>
  <c r="E195" i="16"/>
  <c r="AF14" i="5" s="1"/>
  <c r="D195" i="16"/>
  <c r="AE14" i="5" s="1"/>
  <c r="C195" i="16"/>
  <c r="AD14" i="5" s="1"/>
  <c r="AO14" i="5" s="1"/>
  <c r="B195" i="16"/>
  <c r="A195" i="16"/>
  <c r="I194" i="16"/>
  <c r="H14" i="5" s="1"/>
  <c r="H194" i="16"/>
  <c r="G14" i="5" s="1"/>
  <c r="G194" i="16"/>
  <c r="F14" i="5" s="1"/>
  <c r="F194" i="16"/>
  <c r="E14" i="5" s="1"/>
  <c r="E194" i="16"/>
  <c r="D14" i="5" s="1"/>
  <c r="D194" i="16"/>
  <c r="C14" i="5" s="1"/>
  <c r="C194" i="16"/>
  <c r="B14" i="5" s="1"/>
  <c r="B194" i="16"/>
  <c r="A194" i="16"/>
  <c r="I193" i="16"/>
  <c r="H193" i="16"/>
  <c r="G193" i="16"/>
  <c r="F193" i="16"/>
  <c r="E193" i="16"/>
  <c r="D193" i="16"/>
  <c r="C193" i="16"/>
  <c r="B193" i="16"/>
  <c r="A193" i="16"/>
  <c r="I192" i="16"/>
  <c r="H192" i="16"/>
  <c r="G192" i="16"/>
  <c r="F192" i="16"/>
  <c r="E192" i="16"/>
  <c r="D192" i="16"/>
  <c r="C192" i="16"/>
  <c r="B192" i="16"/>
  <c r="A192" i="16"/>
  <c r="I191" i="16"/>
  <c r="H191" i="16"/>
  <c r="G191" i="16"/>
  <c r="F191" i="16"/>
  <c r="E191" i="16"/>
  <c r="D191" i="16"/>
  <c r="C191" i="16"/>
  <c r="B191" i="16"/>
  <c r="A191" i="16"/>
  <c r="I190" i="16"/>
  <c r="H190" i="16"/>
  <c r="G190" i="16"/>
  <c r="F190" i="16"/>
  <c r="E190" i="16"/>
  <c r="D190" i="16"/>
  <c r="C190" i="16"/>
  <c r="B190" i="16"/>
  <c r="A190" i="16"/>
  <c r="I189" i="16"/>
  <c r="H189" i="16"/>
  <c r="G189" i="16"/>
  <c r="F189" i="16"/>
  <c r="E189" i="16"/>
  <c r="D189" i="16"/>
  <c r="C189" i="16"/>
  <c r="B189" i="16"/>
  <c r="A189" i="16"/>
  <c r="I188" i="16"/>
  <c r="H188" i="16"/>
  <c r="G188" i="16"/>
  <c r="F188" i="16"/>
  <c r="E188" i="16"/>
  <c r="D188" i="16"/>
  <c r="C188" i="16"/>
  <c r="B188" i="16"/>
  <c r="A188" i="16"/>
  <c r="I187" i="16"/>
  <c r="H187" i="16"/>
  <c r="G187" i="16"/>
  <c r="F187" i="16"/>
  <c r="E187" i="16"/>
  <c r="D187" i="16"/>
  <c r="C187" i="16"/>
  <c r="B187" i="16"/>
  <c r="A187" i="16"/>
  <c r="I186" i="16"/>
  <c r="CZ13" i="5" s="1"/>
  <c r="H186" i="16"/>
  <c r="CY13" i="5" s="1"/>
  <c r="G186" i="16"/>
  <c r="CX13" i="5" s="1"/>
  <c r="F186" i="16"/>
  <c r="CW13" i="5" s="1"/>
  <c r="E186" i="16"/>
  <c r="CV13" i="5" s="1"/>
  <c r="D186" i="16"/>
  <c r="CU13" i="5" s="1"/>
  <c r="C186" i="16"/>
  <c r="CT13" i="5" s="1"/>
  <c r="B186" i="16"/>
  <c r="DA13" i="5" s="1"/>
  <c r="A186" i="16"/>
  <c r="I185" i="16"/>
  <c r="CG13" i="5" s="1"/>
  <c r="H185" i="16"/>
  <c r="CF13" i="5" s="1"/>
  <c r="G185" i="16"/>
  <c r="CE13" i="5" s="1"/>
  <c r="F185" i="16"/>
  <c r="CD13" i="5" s="1"/>
  <c r="E185" i="16"/>
  <c r="CC13" i="5" s="1"/>
  <c r="D185" i="16"/>
  <c r="CB13" i="5" s="1"/>
  <c r="C185" i="16"/>
  <c r="CA13" i="5" s="1"/>
  <c r="B185" i="16"/>
  <c r="CH13" i="5" s="1"/>
  <c r="CQ13" i="5" s="1"/>
  <c r="A185" i="16"/>
  <c r="I184" i="16"/>
  <c r="R13" i="5" s="1"/>
  <c r="H184" i="16"/>
  <c r="Q13" i="5" s="1"/>
  <c r="G184" i="16"/>
  <c r="P13" i="5" s="1"/>
  <c r="F184" i="16"/>
  <c r="O13" i="5" s="1"/>
  <c r="E184" i="16"/>
  <c r="N13" i="5" s="1"/>
  <c r="D184" i="16"/>
  <c r="C184" i="16"/>
  <c r="B184" i="16"/>
  <c r="A184" i="16"/>
  <c r="I183" i="16"/>
  <c r="H183" i="16"/>
  <c r="G183" i="16"/>
  <c r="F183" i="16"/>
  <c r="E183" i="16"/>
  <c r="D183" i="16"/>
  <c r="C183" i="16"/>
  <c r="B183" i="16"/>
  <c r="AB14" i="4" s="1"/>
  <c r="AB43" i="4" s="1"/>
  <c r="A183" i="16"/>
  <c r="I182" i="16"/>
  <c r="BN13" i="5" s="1"/>
  <c r="H182" i="16"/>
  <c r="BM13" i="5" s="1"/>
  <c r="G182" i="16"/>
  <c r="BL13" i="5" s="1"/>
  <c r="F182" i="16"/>
  <c r="BK13" i="5" s="1"/>
  <c r="E182" i="16"/>
  <c r="BJ13" i="5" s="1"/>
  <c r="D182" i="16"/>
  <c r="BI13" i="5" s="1"/>
  <c r="C182" i="16"/>
  <c r="BH13" i="5" s="1"/>
  <c r="B182" i="16"/>
  <c r="A182" i="16"/>
  <c r="I181" i="16"/>
  <c r="H181" i="16"/>
  <c r="G181" i="16"/>
  <c r="F181" i="16"/>
  <c r="E181" i="16"/>
  <c r="D181" i="16"/>
  <c r="C181" i="16"/>
  <c r="B181" i="16"/>
  <c r="A181" i="16"/>
  <c r="I180" i="16"/>
  <c r="H180" i="16"/>
  <c r="G180" i="16"/>
  <c r="F180" i="16"/>
  <c r="E180" i="16"/>
  <c r="D180" i="16"/>
  <c r="C180" i="16"/>
  <c r="B180" i="16"/>
  <c r="A180" i="16"/>
  <c r="I179" i="16"/>
  <c r="H179" i="16"/>
  <c r="DR13" i="5" s="1"/>
  <c r="G179" i="16"/>
  <c r="DQ13" i="5" s="1"/>
  <c r="F179" i="16"/>
  <c r="DP13" i="5" s="1"/>
  <c r="E179" i="16"/>
  <c r="DO13" i="5" s="1"/>
  <c r="D179" i="16"/>
  <c r="DN13" i="5" s="1"/>
  <c r="C179" i="16"/>
  <c r="DM13" i="5" s="1"/>
  <c r="B179" i="16"/>
  <c r="DS13" i="5" s="1"/>
  <c r="AG14" i="4" s="1"/>
  <c r="AG43" i="4" s="1"/>
  <c r="A179" i="16"/>
  <c r="I178" i="16"/>
  <c r="AA13" i="5" s="1"/>
  <c r="H178" i="16"/>
  <c r="Z13" i="5" s="1"/>
  <c r="G178" i="16"/>
  <c r="Y13" i="5" s="1"/>
  <c r="F178" i="16"/>
  <c r="X13" i="5" s="1"/>
  <c r="E178" i="16"/>
  <c r="W13" i="5" s="1"/>
  <c r="D178" i="16"/>
  <c r="V13" i="5" s="1"/>
  <c r="C178" i="16"/>
  <c r="B178" i="16"/>
  <c r="K178" i="16" s="1"/>
  <c r="A178" i="16"/>
  <c r="I177" i="16"/>
  <c r="BD13" i="5" s="1"/>
  <c r="H177" i="16"/>
  <c r="BC13" i="5" s="1"/>
  <c r="G177" i="16"/>
  <c r="BB13" i="5" s="1"/>
  <c r="F177" i="16"/>
  <c r="BA13" i="5" s="1"/>
  <c r="E177" i="16"/>
  <c r="AZ13" i="5" s="1"/>
  <c r="D177" i="16"/>
  <c r="AY13" i="5" s="1"/>
  <c r="C177" i="16"/>
  <c r="AX13" i="5" s="1"/>
  <c r="B177" i="16"/>
  <c r="A177" i="16"/>
  <c r="I176" i="16"/>
  <c r="H176" i="16"/>
  <c r="G176" i="16"/>
  <c r="F176" i="16"/>
  <c r="E176" i="16"/>
  <c r="D176" i="16"/>
  <c r="C176" i="16"/>
  <c r="B176" i="16"/>
  <c r="A176" i="16"/>
  <c r="I175" i="16"/>
  <c r="H175" i="16"/>
  <c r="G175" i="16"/>
  <c r="F175" i="16"/>
  <c r="E175" i="16"/>
  <c r="D175" i="16"/>
  <c r="C175" i="16"/>
  <c r="B175" i="16"/>
  <c r="A175" i="16"/>
  <c r="I174" i="16"/>
  <c r="AJ13" i="5" s="1"/>
  <c r="H174" i="16"/>
  <c r="AI13" i="5" s="1"/>
  <c r="G174" i="16"/>
  <c r="AH13" i="5" s="1"/>
  <c r="F174" i="16"/>
  <c r="AG13" i="5" s="1"/>
  <c r="E174" i="16"/>
  <c r="AF13" i="5" s="1"/>
  <c r="D174" i="16"/>
  <c r="AE13" i="5" s="1"/>
  <c r="C174" i="16"/>
  <c r="AD13" i="5" s="1"/>
  <c r="B174" i="16"/>
  <c r="A174" i="16"/>
  <c r="I173" i="16"/>
  <c r="H13" i="5" s="1"/>
  <c r="H173" i="16"/>
  <c r="G13" i="5" s="1"/>
  <c r="G173" i="16"/>
  <c r="F13" i="5" s="1"/>
  <c r="F173" i="16"/>
  <c r="E13" i="5" s="1"/>
  <c r="E173" i="16"/>
  <c r="D13" i="5" s="1"/>
  <c r="D173" i="16"/>
  <c r="C13" i="5" s="1"/>
  <c r="C173" i="16"/>
  <c r="B13" i="5" s="1"/>
  <c r="B173" i="16"/>
  <c r="A173" i="16"/>
  <c r="I172" i="16"/>
  <c r="H172" i="16"/>
  <c r="G172" i="16"/>
  <c r="F172" i="16"/>
  <c r="E172" i="16"/>
  <c r="D172" i="16"/>
  <c r="C172" i="16"/>
  <c r="B172" i="16"/>
  <c r="A172" i="16"/>
  <c r="I171" i="16"/>
  <c r="H171" i="16"/>
  <c r="G171" i="16"/>
  <c r="F171" i="16"/>
  <c r="E171" i="16"/>
  <c r="D171" i="16"/>
  <c r="C171" i="16"/>
  <c r="B171" i="16"/>
  <c r="A171" i="16"/>
  <c r="I170" i="16"/>
  <c r="H170" i="16"/>
  <c r="G170" i="16"/>
  <c r="F170" i="16"/>
  <c r="E170" i="16"/>
  <c r="D170" i="16"/>
  <c r="C170" i="16"/>
  <c r="B170" i="16"/>
  <c r="A170" i="16"/>
  <c r="I169" i="16"/>
  <c r="H169" i="16"/>
  <c r="G169" i="16"/>
  <c r="F169" i="16"/>
  <c r="E169" i="16"/>
  <c r="D169" i="16"/>
  <c r="C169" i="16"/>
  <c r="B169" i="16"/>
  <c r="A169" i="16"/>
  <c r="I168" i="16"/>
  <c r="H168" i="16"/>
  <c r="G168" i="16"/>
  <c r="F168" i="16"/>
  <c r="E168" i="16"/>
  <c r="D168" i="16"/>
  <c r="C168" i="16"/>
  <c r="B168" i="16"/>
  <c r="A168" i="16"/>
  <c r="I167" i="16"/>
  <c r="H167" i="16"/>
  <c r="G167" i="16"/>
  <c r="F167" i="16"/>
  <c r="E167" i="16"/>
  <c r="D167" i="16"/>
  <c r="C167" i="16"/>
  <c r="B167" i="16"/>
  <c r="A167" i="16"/>
  <c r="I166" i="16"/>
  <c r="H166" i="16"/>
  <c r="G166" i="16"/>
  <c r="F166" i="16"/>
  <c r="E166" i="16"/>
  <c r="D166" i="16"/>
  <c r="C166" i="16"/>
  <c r="B166" i="16"/>
  <c r="A166" i="16"/>
  <c r="I165" i="16"/>
  <c r="CZ12" i="5" s="1"/>
  <c r="H165" i="16"/>
  <c r="CY12" i="5" s="1"/>
  <c r="G165" i="16"/>
  <c r="CX12" i="5" s="1"/>
  <c r="F165" i="16"/>
  <c r="CW12" i="5" s="1"/>
  <c r="E165" i="16"/>
  <c r="CV12" i="5" s="1"/>
  <c r="D165" i="16"/>
  <c r="CU12" i="5" s="1"/>
  <c r="C165" i="16"/>
  <c r="CT12" i="5" s="1"/>
  <c r="B165" i="16"/>
  <c r="DA12" i="5" s="1"/>
  <c r="A165" i="16"/>
  <c r="I164" i="16"/>
  <c r="CG12" i="5" s="1"/>
  <c r="H164" i="16"/>
  <c r="CF12" i="5" s="1"/>
  <c r="G164" i="16"/>
  <c r="CE12" i="5" s="1"/>
  <c r="F164" i="16"/>
  <c r="CD12" i="5" s="1"/>
  <c r="E164" i="16"/>
  <c r="CC12" i="5" s="1"/>
  <c r="D164" i="16"/>
  <c r="CB12" i="5" s="1"/>
  <c r="C164" i="16"/>
  <c r="CA12" i="5" s="1"/>
  <c r="B164" i="16"/>
  <c r="CH12" i="5" s="1"/>
  <c r="CQ12" i="5" s="1"/>
  <c r="A164" i="16"/>
  <c r="I163" i="16"/>
  <c r="R12" i="5" s="1"/>
  <c r="H163" i="16"/>
  <c r="Q12" i="5" s="1"/>
  <c r="G163" i="16"/>
  <c r="P12" i="5" s="1"/>
  <c r="F163" i="16"/>
  <c r="O12" i="5" s="1"/>
  <c r="E163" i="16"/>
  <c r="N12" i="5" s="1"/>
  <c r="D163" i="16"/>
  <c r="M12" i="5" s="1"/>
  <c r="C163" i="16"/>
  <c r="B163" i="16"/>
  <c r="A163" i="16"/>
  <c r="I162" i="16"/>
  <c r="H162" i="16"/>
  <c r="G162" i="16"/>
  <c r="F162" i="16"/>
  <c r="E162" i="16"/>
  <c r="D162" i="16"/>
  <c r="C162" i="16"/>
  <c r="B162" i="16"/>
  <c r="AB13" i="4" s="1"/>
  <c r="AB42" i="4" s="1"/>
  <c r="A162" i="16"/>
  <c r="I161" i="16"/>
  <c r="BN12" i="5" s="1"/>
  <c r="H161" i="16"/>
  <c r="BM12" i="5" s="1"/>
  <c r="G161" i="16"/>
  <c r="BL12" i="5" s="1"/>
  <c r="F161" i="16"/>
  <c r="BK12" i="5" s="1"/>
  <c r="E161" i="16"/>
  <c r="BJ12" i="5" s="1"/>
  <c r="D161" i="16"/>
  <c r="BI12" i="5" s="1"/>
  <c r="C161" i="16"/>
  <c r="BH12" i="5" s="1"/>
  <c r="B161" i="16"/>
  <c r="A161" i="16"/>
  <c r="I160" i="16"/>
  <c r="H160" i="16"/>
  <c r="G160" i="16"/>
  <c r="F160" i="16"/>
  <c r="E160" i="16"/>
  <c r="D160" i="16"/>
  <c r="C160" i="16"/>
  <c r="B160" i="16"/>
  <c r="A160" i="16"/>
  <c r="I159" i="16"/>
  <c r="H159" i="16"/>
  <c r="G159" i="16"/>
  <c r="F159" i="16"/>
  <c r="E159" i="16"/>
  <c r="D159" i="16"/>
  <c r="C159" i="16"/>
  <c r="B159" i="16"/>
  <c r="A159" i="16"/>
  <c r="I158" i="16"/>
  <c r="H158" i="16"/>
  <c r="DR12" i="5" s="1"/>
  <c r="G158" i="16"/>
  <c r="DQ12" i="5" s="1"/>
  <c r="F158" i="16"/>
  <c r="DP12" i="5" s="1"/>
  <c r="E158" i="16"/>
  <c r="DO12" i="5" s="1"/>
  <c r="D158" i="16"/>
  <c r="DN12" i="5" s="1"/>
  <c r="C158" i="16"/>
  <c r="DM12" i="5" s="1"/>
  <c r="B158" i="16"/>
  <c r="DS12" i="5" s="1"/>
  <c r="AG13" i="4" s="1"/>
  <c r="AG42" i="4" s="1"/>
  <c r="A158" i="16"/>
  <c r="I157" i="16"/>
  <c r="AA12" i="5" s="1"/>
  <c r="H157" i="16"/>
  <c r="Z12" i="5" s="1"/>
  <c r="G157" i="16"/>
  <c r="Y12" i="5" s="1"/>
  <c r="F157" i="16"/>
  <c r="X12" i="5" s="1"/>
  <c r="E157" i="16"/>
  <c r="W12" i="5" s="1"/>
  <c r="D157" i="16"/>
  <c r="V12" i="5" s="1"/>
  <c r="C157" i="16"/>
  <c r="B157" i="16"/>
  <c r="K157" i="16" s="1"/>
  <c r="A157" i="16"/>
  <c r="I156" i="16"/>
  <c r="BD12" i="5" s="1"/>
  <c r="H156" i="16"/>
  <c r="BC12" i="5" s="1"/>
  <c r="G156" i="16"/>
  <c r="BB12" i="5" s="1"/>
  <c r="F156" i="16"/>
  <c r="BA12" i="5" s="1"/>
  <c r="E156" i="16"/>
  <c r="AZ12" i="5" s="1"/>
  <c r="D156" i="16"/>
  <c r="AY12" i="5" s="1"/>
  <c r="C156" i="16"/>
  <c r="AX12" i="5" s="1"/>
  <c r="B156" i="16"/>
  <c r="A156" i="16"/>
  <c r="I155" i="16"/>
  <c r="H155" i="16"/>
  <c r="G155" i="16"/>
  <c r="F155" i="16"/>
  <c r="E155" i="16"/>
  <c r="D155" i="16"/>
  <c r="C155" i="16"/>
  <c r="B155" i="16"/>
  <c r="A155" i="16"/>
  <c r="I154" i="16"/>
  <c r="H154" i="16"/>
  <c r="G154" i="16"/>
  <c r="F154" i="16"/>
  <c r="E154" i="16"/>
  <c r="D154" i="16"/>
  <c r="C154" i="16"/>
  <c r="B154" i="16"/>
  <c r="A154" i="16"/>
  <c r="I153" i="16"/>
  <c r="AJ12" i="5" s="1"/>
  <c r="H153" i="16"/>
  <c r="AI12" i="5" s="1"/>
  <c r="G153" i="16"/>
  <c r="AH12" i="5" s="1"/>
  <c r="F153" i="16"/>
  <c r="AG12" i="5" s="1"/>
  <c r="E153" i="16"/>
  <c r="AF12" i="5" s="1"/>
  <c r="D153" i="16"/>
  <c r="AE12" i="5" s="1"/>
  <c r="C153" i="16"/>
  <c r="AD12" i="5" s="1"/>
  <c r="AO12" i="5" s="1"/>
  <c r="B153" i="16"/>
  <c r="A153" i="16"/>
  <c r="I152" i="16"/>
  <c r="H12" i="5" s="1"/>
  <c r="H152" i="16"/>
  <c r="G12" i="5" s="1"/>
  <c r="G152" i="16"/>
  <c r="F12" i="5" s="1"/>
  <c r="F152" i="16"/>
  <c r="E12" i="5" s="1"/>
  <c r="E152" i="16"/>
  <c r="D12" i="5" s="1"/>
  <c r="D152" i="16"/>
  <c r="C12" i="5" s="1"/>
  <c r="C152" i="16"/>
  <c r="B12" i="5" s="1"/>
  <c r="B152" i="16"/>
  <c r="A152" i="16"/>
  <c r="I151" i="16"/>
  <c r="H151" i="16"/>
  <c r="G151" i="16"/>
  <c r="F151" i="16"/>
  <c r="E151" i="16"/>
  <c r="D151" i="16"/>
  <c r="C151" i="16"/>
  <c r="B151" i="16"/>
  <c r="A151" i="16"/>
  <c r="I150" i="16"/>
  <c r="H150" i="16"/>
  <c r="G150" i="16"/>
  <c r="F150" i="16"/>
  <c r="E150" i="16"/>
  <c r="D150" i="16"/>
  <c r="C150" i="16"/>
  <c r="B150" i="16"/>
  <c r="A150" i="16"/>
  <c r="I149" i="16"/>
  <c r="H149" i="16"/>
  <c r="G149" i="16"/>
  <c r="F149" i="16"/>
  <c r="E149" i="16"/>
  <c r="D149" i="16"/>
  <c r="C149" i="16"/>
  <c r="B149" i="16"/>
  <c r="A149" i="16"/>
  <c r="I148" i="16"/>
  <c r="H148" i="16"/>
  <c r="G148" i="16"/>
  <c r="F148" i="16"/>
  <c r="E148" i="16"/>
  <c r="D148" i="16"/>
  <c r="C148" i="16"/>
  <c r="B148" i="16"/>
  <c r="A148" i="16"/>
  <c r="I147" i="16"/>
  <c r="H147" i="16"/>
  <c r="G147" i="16"/>
  <c r="F147" i="16"/>
  <c r="E147" i="16"/>
  <c r="D147" i="16"/>
  <c r="C147" i="16"/>
  <c r="B147" i="16"/>
  <c r="A147" i="16"/>
  <c r="I146" i="16"/>
  <c r="H146" i="16"/>
  <c r="G146" i="16"/>
  <c r="F146" i="16"/>
  <c r="E146" i="16"/>
  <c r="D146" i="16"/>
  <c r="C146" i="16"/>
  <c r="B146" i="16"/>
  <c r="A146" i="16"/>
  <c r="I145" i="16"/>
  <c r="H145" i="16"/>
  <c r="G145" i="16"/>
  <c r="F145" i="16"/>
  <c r="E145" i="16"/>
  <c r="D145" i="16"/>
  <c r="C145" i="16"/>
  <c r="B145" i="16"/>
  <c r="A145" i="16"/>
  <c r="I144" i="16"/>
  <c r="CZ11" i="5" s="1"/>
  <c r="H144" i="16"/>
  <c r="CY11" i="5" s="1"/>
  <c r="G144" i="16"/>
  <c r="CX11" i="5" s="1"/>
  <c r="F144" i="16"/>
  <c r="CW11" i="5" s="1"/>
  <c r="E144" i="16"/>
  <c r="CV11" i="5" s="1"/>
  <c r="D144" i="16"/>
  <c r="CU11" i="5" s="1"/>
  <c r="C144" i="16"/>
  <c r="CT11" i="5" s="1"/>
  <c r="B144" i="16"/>
  <c r="DA11" i="5" s="1"/>
  <c r="A144" i="16"/>
  <c r="I143" i="16"/>
  <c r="CG11" i="5" s="1"/>
  <c r="H143" i="16"/>
  <c r="CF11" i="5" s="1"/>
  <c r="G143" i="16"/>
  <c r="CE11" i="5" s="1"/>
  <c r="F143" i="16"/>
  <c r="CD11" i="5" s="1"/>
  <c r="E143" i="16"/>
  <c r="CC11" i="5" s="1"/>
  <c r="D143" i="16"/>
  <c r="CB11" i="5" s="1"/>
  <c r="C143" i="16"/>
  <c r="CA11" i="5" s="1"/>
  <c r="CK11" i="5" s="1"/>
  <c r="B143" i="16"/>
  <c r="CH11" i="5" s="1"/>
  <c r="CQ11" i="5" s="1"/>
  <c r="A143" i="16"/>
  <c r="I142" i="16"/>
  <c r="R11" i="5" s="1"/>
  <c r="H142" i="16"/>
  <c r="Q11" i="5" s="1"/>
  <c r="G142" i="16"/>
  <c r="P11" i="5" s="1"/>
  <c r="F142" i="16"/>
  <c r="O11" i="5" s="1"/>
  <c r="E142" i="16"/>
  <c r="N11" i="5" s="1"/>
  <c r="D142" i="16"/>
  <c r="M11" i="5" s="1"/>
  <c r="C142" i="16"/>
  <c r="L11" i="5" s="1"/>
  <c r="B142" i="16"/>
  <c r="A142" i="16"/>
  <c r="I141" i="16"/>
  <c r="H141" i="16"/>
  <c r="G141" i="16"/>
  <c r="F141" i="16"/>
  <c r="E141" i="16"/>
  <c r="D141" i="16"/>
  <c r="C141" i="16"/>
  <c r="B141" i="16"/>
  <c r="AB12" i="4" s="1"/>
  <c r="AB41" i="4" s="1"/>
  <c r="A141" i="16"/>
  <c r="I140" i="16"/>
  <c r="BN11" i="5" s="1"/>
  <c r="H140" i="16"/>
  <c r="BM11" i="5" s="1"/>
  <c r="G140" i="16"/>
  <c r="BL11" i="5" s="1"/>
  <c r="F140" i="16"/>
  <c r="BK11" i="5" s="1"/>
  <c r="E140" i="16"/>
  <c r="BJ11" i="5" s="1"/>
  <c r="D140" i="16"/>
  <c r="BI11" i="5" s="1"/>
  <c r="C140" i="16"/>
  <c r="BH11" i="5" s="1"/>
  <c r="B140" i="16"/>
  <c r="A140" i="16"/>
  <c r="I139" i="16"/>
  <c r="H139" i="16"/>
  <c r="G139" i="16"/>
  <c r="F139" i="16"/>
  <c r="E139" i="16"/>
  <c r="D139" i="16"/>
  <c r="C139" i="16"/>
  <c r="B139" i="16"/>
  <c r="A139" i="16"/>
  <c r="I138" i="16"/>
  <c r="H138" i="16"/>
  <c r="G138" i="16"/>
  <c r="F138" i="16"/>
  <c r="E138" i="16"/>
  <c r="D138" i="16"/>
  <c r="C138" i="16"/>
  <c r="B138" i="16"/>
  <c r="A138" i="16"/>
  <c r="I137" i="16"/>
  <c r="H137" i="16"/>
  <c r="DR11" i="5" s="1"/>
  <c r="G137" i="16"/>
  <c r="DQ11" i="5" s="1"/>
  <c r="F137" i="16"/>
  <c r="DP11" i="5" s="1"/>
  <c r="E137" i="16"/>
  <c r="DO11" i="5" s="1"/>
  <c r="D137" i="16"/>
  <c r="DN11" i="5" s="1"/>
  <c r="C137" i="16"/>
  <c r="DM11" i="5" s="1"/>
  <c r="B137" i="16"/>
  <c r="DS11" i="5" s="1"/>
  <c r="AG12" i="4" s="1"/>
  <c r="AG41" i="4" s="1"/>
  <c r="A137" i="16"/>
  <c r="I136" i="16"/>
  <c r="AA11" i="5" s="1"/>
  <c r="H136" i="16"/>
  <c r="Z11" i="5" s="1"/>
  <c r="G136" i="16"/>
  <c r="Y11" i="5" s="1"/>
  <c r="F136" i="16"/>
  <c r="X11" i="5" s="1"/>
  <c r="E136" i="16"/>
  <c r="W11" i="5" s="1"/>
  <c r="D136" i="16"/>
  <c r="V11" i="5" s="1"/>
  <c r="C136" i="16"/>
  <c r="B136" i="16"/>
  <c r="K136" i="16" s="1"/>
  <c r="A136" i="16"/>
  <c r="I135" i="16"/>
  <c r="BD11" i="5" s="1"/>
  <c r="H135" i="16"/>
  <c r="BC11" i="5" s="1"/>
  <c r="G135" i="16"/>
  <c r="BB11" i="5" s="1"/>
  <c r="F135" i="16"/>
  <c r="BA11" i="5" s="1"/>
  <c r="E135" i="16"/>
  <c r="AZ11" i="5" s="1"/>
  <c r="D135" i="16"/>
  <c r="AY11" i="5" s="1"/>
  <c r="C135" i="16"/>
  <c r="AX11" i="5" s="1"/>
  <c r="B135" i="16"/>
  <c r="BE11" i="5" s="1"/>
  <c r="V12" i="4" s="1"/>
  <c r="V41" i="4" s="1"/>
  <c r="A135" i="16"/>
  <c r="I134" i="16"/>
  <c r="H134" i="16"/>
  <c r="G134" i="16"/>
  <c r="F134" i="16"/>
  <c r="E134" i="16"/>
  <c r="D134" i="16"/>
  <c r="C134" i="16"/>
  <c r="B134" i="16"/>
  <c r="A134" i="16"/>
  <c r="I133" i="16"/>
  <c r="H133" i="16"/>
  <c r="G133" i="16"/>
  <c r="F133" i="16"/>
  <c r="E133" i="16"/>
  <c r="D133" i="16"/>
  <c r="C133" i="16"/>
  <c r="B133" i="16"/>
  <c r="A133" i="16"/>
  <c r="I132" i="16"/>
  <c r="AJ11" i="5" s="1"/>
  <c r="H132" i="16"/>
  <c r="AI11" i="5" s="1"/>
  <c r="G132" i="16"/>
  <c r="AH11" i="5" s="1"/>
  <c r="F132" i="16"/>
  <c r="AG11" i="5" s="1"/>
  <c r="E132" i="16"/>
  <c r="AF11" i="5" s="1"/>
  <c r="D132" i="16"/>
  <c r="AE11" i="5" s="1"/>
  <c r="C132" i="16"/>
  <c r="AD11" i="5" s="1"/>
  <c r="AO11" i="5" s="1"/>
  <c r="B132" i="16"/>
  <c r="A132" i="16"/>
  <c r="I131" i="16"/>
  <c r="H11" i="5" s="1"/>
  <c r="H131" i="16"/>
  <c r="G11" i="5" s="1"/>
  <c r="G131" i="16"/>
  <c r="F11" i="5" s="1"/>
  <c r="F131" i="16"/>
  <c r="E11" i="5" s="1"/>
  <c r="E131" i="16"/>
  <c r="D11" i="5" s="1"/>
  <c r="D131" i="16"/>
  <c r="C11" i="5" s="1"/>
  <c r="C131" i="16"/>
  <c r="B11" i="5" s="1"/>
  <c r="B131" i="16"/>
  <c r="K131" i="16" s="1"/>
  <c r="A131" i="16"/>
  <c r="I130" i="16"/>
  <c r="H130" i="16"/>
  <c r="G130" i="16"/>
  <c r="F130" i="16"/>
  <c r="E130" i="16"/>
  <c r="D130" i="16"/>
  <c r="C130" i="16"/>
  <c r="B130" i="16"/>
  <c r="A130" i="16"/>
  <c r="I129" i="16"/>
  <c r="H129" i="16"/>
  <c r="G129" i="16"/>
  <c r="F129" i="16"/>
  <c r="E129" i="16"/>
  <c r="D129" i="16"/>
  <c r="C129" i="16"/>
  <c r="B129" i="16"/>
  <c r="A129" i="16"/>
  <c r="I128" i="16"/>
  <c r="H128" i="16"/>
  <c r="G128" i="16"/>
  <c r="F128" i="16"/>
  <c r="E128" i="16"/>
  <c r="D128" i="16"/>
  <c r="C128" i="16"/>
  <c r="B128" i="16"/>
  <c r="A128" i="16"/>
  <c r="I127" i="16"/>
  <c r="H127" i="16"/>
  <c r="G127" i="16"/>
  <c r="F127" i="16"/>
  <c r="E127" i="16"/>
  <c r="D127" i="16"/>
  <c r="C127" i="16"/>
  <c r="B127" i="16"/>
  <c r="A127" i="16"/>
  <c r="I126" i="16"/>
  <c r="H126" i="16"/>
  <c r="G126" i="16"/>
  <c r="F126" i="16"/>
  <c r="E126" i="16"/>
  <c r="D126" i="16"/>
  <c r="C126" i="16"/>
  <c r="B126" i="16"/>
  <c r="A126" i="16"/>
  <c r="I125" i="16"/>
  <c r="H125" i="16"/>
  <c r="G125" i="16"/>
  <c r="F125" i="16"/>
  <c r="E125" i="16"/>
  <c r="D125" i="16"/>
  <c r="C125" i="16"/>
  <c r="B125" i="16"/>
  <c r="A125" i="16"/>
  <c r="I124" i="16"/>
  <c r="H124" i="16"/>
  <c r="G124" i="16"/>
  <c r="F124" i="16"/>
  <c r="E124" i="16"/>
  <c r="D124" i="16"/>
  <c r="C124" i="16"/>
  <c r="B124" i="16"/>
  <c r="A124" i="16"/>
  <c r="I123" i="16"/>
  <c r="CZ9" i="5" s="1"/>
  <c r="H123" i="16"/>
  <c r="CY9" i="5" s="1"/>
  <c r="G123" i="16"/>
  <c r="CX9" i="5" s="1"/>
  <c r="F123" i="16"/>
  <c r="CW9" i="5" s="1"/>
  <c r="E123" i="16"/>
  <c r="CV9" i="5" s="1"/>
  <c r="D123" i="16"/>
  <c r="CU9" i="5" s="1"/>
  <c r="C123" i="16"/>
  <c r="CT9" i="5" s="1"/>
  <c r="B123" i="16"/>
  <c r="DA9" i="5" s="1"/>
  <c r="A123" i="16"/>
  <c r="I122" i="16"/>
  <c r="CG9" i="5" s="1"/>
  <c r="H122" i="16"/>
  <c r="CF9" i="5" s="1"/>
  <c r="G122" i="16"/>
  <c r="CE9" i="5" s="1"/>
  <c r="F122" i="16"/>
  <c r="CD9" i="5" s="1"/>
  <c r="E122" i="16"/>
  <c r="CC9" i="5" s="1"/>
  <c r="D122" i="16"/>
  <c r="CB9" i="5" s="1"/>
  <c r="C122" i="16"/>
  <c r="B122" i="16"/>
  <c r="CH9" i="5" s="1"/>
  <c r="A122" i="16"/>
  <c r="I121" i="16"/>
  <c r="R9" i="5" s="1"/>
  <c r="H121" i="16"/>
  <c r="Q9" i="5" s="1"/>
  <c r="G121" i="16"/>
  <c r="P9" i="5" s="1"/>
  <c r="F121" i="16"/>
  <c r="O9" i="5" s="1"/>
  <c r="E121" i="16"/>
  <c r="N9" i="5" s="1"/>
  <c r="D121" i="16"/>
  <c r="M9" i="5" s="1"/>
  <c r="C121" i="16"/>
  <c r="B121" i="16"/>
  <c r="A121" i="16"/>
  <c r="I120" i="16"/>
  <c r="H120" i="16"/>
  <c r="G120" i="16"/>
  <c r="F120" i="16"/>
  <c r="E120" i="16"/>
  <c r="D120" i="16"/>
  <c r="C120" i="16"/>
  <c r="B120" i="16"/>
  <c r="AB10" i="4" s="1"/>
  <c r="AB39" i="4" s="1"/>
  <c r="A120" i="16"/>
  <c r="I119" i="16"/>
  <c r="BN9" i="5" s="1"/>
  <c r="H119" i="16"/>
  <c r="BM9" i="5" s="1"/>
  <c r="G119" i="16"/>
  <c r="BL9" i="5" s="1"/>
  <c r="F119" i="16"/>
  <c r="BK9" i="5" s="1"/>
  <c r="E119" i="16"/>
  <c r="BJ9" i="5" s="1"/>
  <c r="D119" i="16"/>
  <c r="BI9" i="5" s="1"/>
  <c r="C119" i="16"/>
  <c r="B119" i="16"/>
  <c r="A119" i="16"/>
  <c r="I118" i="16"/>
  <c r="H118" i="16"/>
  <c r="G118" i="16"/>
  <c r="F118" i="16"/>
  <c r="E118" i="16"/>
  <c r="D118" i="16"/>
  <c r="C118" i="16"/>
  <c r="B118" i="16"/>
  <c r="A118" i="16"/>
  <c r="I117" i="16"/>
  <c r="H117" i="16"/>
  <c r="G117" i="16"/>
  <c r="F117" i="16"/>
  <c r="E117" i="16"/>
  <c r="D117" i="16"/>
  <c r="C117" i="16"/>
  <c r="B117" i="16"/>
  <c r="A117" i="16"/>
  <c r="I116" i="16"/>
  <c r="H116" i="16"/>
  <c r="DR9" i="5" s="1"/>
  <c r="G116" i="16"/>
  <c r="DQ9" i="5" s="1"/>
  <c r="F116" i="16"/>
  <c r="DP9" i="5" s="1"/>
  <c r="E116" i="16"/>
  <c r="DO9" i="5" s="1"/>
  <c r="D116" i="16"/>
  <c r="DN9" i="5" s="1"/>
  <c r="C116" i="16"/>
  <c r="DM9" i="5" s="1"/>
  <c r="B116" i="16"/>
  <c r="DS9" i="5" s="1"/>
  <c r="AG10" i="4" s="1"/>
  <c r="AG39" i="4" s="1"/>
  <c r="A116" i="16"/>
  <c r="I115" i="16"/>
  <c r="AA9" i="5" s="1"/>
  <c r="H115" i="16"/>
  <c r="Z9" i="5" s="1"/>
  <c r="G115" i="16"/>
  <c r="Y9" i="5" s="1"/>
  <c r="F115" i="16"/>
  <c r="X9" i="5" s="1"/>
  <c r="E115" i="16"/>
  <c r="W9" i="5" s="1"/>
  <c r="D115" i="16"/>
  <c r="V9" i="5" s="1"/>
  <c r="C115" i="16"/>
  <c r="B115" i="16"/>
  <c r="K115" i="16" s="1"/>
  <c r="A115" i="16"/>
  <c r="I114" i="16"/>
  <c r="BD9" i="5" s="1"/>
  <c r="H114" i="16"/>
  <c r="BC9" i="5" s="1"/>
  <c r="G114" i="16"/>
  <c r="BB9" i="5" s="1"/>
  <c r="F114" i="16"/>
  <c r="BA9" i="5" s="1"/>
  <c r="E114" i="16"/>
  <c r="AZ9" i="5" s="1"/>
  <c r="D114" i="16"/>
  <c r="AY9" i="5" s="1"/>
  <c r="C114" i="16"/>
  <c r="AX9" i="5" s="1"/>
  <c r="B114" i="16"/>
  <c r="A114" i="16"/>
  <c r="I113" i="16"/>
  <c r="H113" i="16"/>
  <c r="G113" i="16"/>
  <c r="F113" i="16"/>
  <c r="E113" i="16"/>
  <c r="D113" i="16"/>
  <c r="C113" i="16"/>
  <c r="B113" i="16"/>
  <c r="A113" i="16"/>
  <c r="I112" i="16"/>
  <c r="H112" i="16"/>
  <c r="G112" i="16"/>
  <c r="F112" i="16"/>
  <c r="E112" i="16"/>
  <c r="D112" i="16"/>
  <c r="C112" i="16"/>
  <c r="B112" i="16"/>
  <c r="A112" i="16"/>
  <c r="I111" i="16"/>
  <c r="AJ9" i="5" s="1"/>
  <c r="H111" i="16"/>
  <c r="AI9" i="5" s="1"/>
  <c r="G111" i="16"/>
  <c r="AH9" i="5" s="1"/>
  <c r="F111" i="16"/>
  <c r="AG9" i="5" s="1"/>
  <c r="E111" i="16"/>
  <c r="AF9" i="5" s="1"/>
  <c r="D111" i="16"/>
  <c r="AE9" i="5" s="1"/>
  <c r="C111" i="16"/>
  <c r="AD9" i="5" s="1"/>
  <c r="B111" i="16"/>
  <c r="A111" i="16"/>
  <c r="I110" i="16"/>
  <c r="H9" i="5" s="1"/>
  <c r="H110" i="16"/>
  <c r="G9" i="5" s="1"/>
  <c r="G110" i="16"/>
  <c r="F9" i="5" s="1"/>
  <c r="F110" i="16"/>
  <c r="E9" i="5" s="1"/>
  <c r="E110" i="16"/>
  <c r="D9" i="5" s="1"/>
  <c r="D110" i="16"/>
  <c r="C9" i="5" s="1"/>
  <c r="C110" i="16"/>
  <c r="B110" i="16"/>
  <c r="A110" i="16"/>
  <c r="I109" i="16"/>
  <c r="H109" i="16"/>
  <c r="G109" i="16"/>
  <c r="F109" i="16"/>
  <c r="E109" i="16"/>
  <c r="D109" i="16"/>
  <c r="C109" i="16"/>
  <c r="B109" i="16"/>
  <c r="A109" i="16"/>
  <c r="I108" i="16"/>
  <c r="H108" i="16"/>
  <c r="G108" i="16"/>
  <c r="F108" i="16"/>
  <c r="E108" i="16"/>
  <c r="D108" i="16"/>
  <c r="C108" i="16"/>
  <c r="B108" i="16"/>
  <c r="A108" i="16"/>
  <c r="I107" i="16"/>
  <c r="H107" i="16"/>
  <c r="G107" i="16"/>
  <c r="F107" i="16"/>
  <c r="E107" i="16"/>
  <c r="D107" i="16"/>
  <c r="C107" i="16"/>
  <c r="B107" i="16"/>
  <c r="A107" i="16"/>
  <c r="I106" i="16"/>
  <c r="H106" i="16"/>
  <c r="G106" i="16"/>
  <c r="F106" i="16"/>
  <c r="E106" i="16"/>
  <c r="D106" i="16"/>
  <c r="C106" i="16"/>
  <c r="B106" i="16"/>
  <c r="A106" i="16"/>
  <c r="I105" i="16"/>
  <c r="H105" i="16"/>
  <c r="G105" i="16"/>
  <c r="F105" i="16"/>
  <c r="E105" i="16"/>
  <c r="D105" i="16"/>
  <c r="C105" i="16"/>
  <c r="B105" i="16"/>
  <c r="A105" i="16"/>
  <c r="I104" i="16"/>
  <c r="H104" i="16"/>
  <c r="G104" i="16"/>
  <c r="F104" i="16"/>
  <c r="E104" i="16"/>
  <c r="D104" i="16"/>
  <c r="C104" i="16"/>
  <c r="B104" i="16"/>
  <c r="A104" i="16"/>
  <c r="I103" i="16"/>
  <c r="H103" i="16"/>
  <c r="G103" i="16"/>
  <c r="F103" i="16"/>
  <c r="E103" i="16"/>
  <c r="D103" i="16"/>
  <c r="C103" i="16"/>
  <c r="B103" i="16"/>
  <c r="A103" i="16"/>
  <c r="I102" i="16"/>
  <c r="CZ8" i="5" s="1"/>
  <c r="H102" i="16"/>
  <c r="CY8" i="5" s="1"/>
  <c r="G102" i="16"/>
  <c r="CX8" i="5" s="1"/>
  <c r="F102" i="16"/>
  <c r="CW8" i="5" s="1"/>
  <c r="E102" i="16"/>
  <c r="CV8" i="5" s="1"/>
  <c r="D102" i="16"/>
  <c r="CU8" i="5" s="1"/>
  <c r="C102" i="16"/>
  <c r="CT8" i="5" s="1"/>
  <c r="B102" i="16"/>
  <c r="DA8" i="5" s="1"/>
  <c r="A102" i="16"/>
  <c r="I101" i="16"/>
  <c r="CG8" i="5" s="1"/>
  <c r="H101" i="16"/>
  <c r="CF8" i="5" s="1"/>
  <c r="G101" i="16"/>
  <c r="CE8" i="5" s="1"/>
  <c r="F101" i="16"/>
  <c r="CD8" i="5" s="1"/>
  <c r="E101" i="16"/>
  <c r="CC8" i="5" s="1"/>
  <c r="D101" i="16"/>
  <c r="CB8" i="5" s="1"/>
  <c r="C101" i="16"/>
  <c r="CA8" i="5" s="1"/>
  <c r="B101" i="16"/>
  <c r="CH8" i="5" s="1"/>
  <c r="CQ8" i="5" s="1"/>
  <c r="A101" i="16"/>
  <c r="I100" i="16"/>
  <c r="H100" i="16"/>
  <c r="Q8" i="5" s="1"/>
  <c r="G100" i="16"/>
  <c r="P8" i="5" s="1"/>
  <c r="F100" i="16"/>
  <c r="O8" i="5" s="1"/>
  <c r="E100" i="16"/>
  <c r="N8" i="5" s="1"/>
  <c r="D100" i="16"/>
  <c r="M8" i="5" s="1"/>
  <c r="C100" i="16"/>
  <c r="B100" i="16"/>
  <c r="A100" i="16"/>
  <c r="I99" i="16"/>
  <c r="H99" i="16"/>
  <c r="G99" i="16"/>
  <c r="F99" i="16"/>
  <c r="E99" i="16"/>
  <c r="D99" i="16"/>
  <c r="C99" i="16"/>
  <c r="B99" i="16"/>
  <c r="AB9" i="4" s="1"/>
  <c r="AB38" i="4" s="1"/>
  <c r="A99" i="16"/>
  <c r="I98" i="16"/>
  <c r="BN8" i="5" s="1"/>
  <c r="H98" i="16"/>
  <c r="BM8" i="5" s="1"/>
  <c r="G98" i="16"/>
  <c r="BL8" i="5" s="1"/>
  <c r="F98" i="16"/>
  <c r="BK8" i="5" s="1"/>
  <c r="E98" i="16"/>
  <c r="BJ8" i="5" s="1"/>
  <c r="D98" i="16"/>
  <c r="BI8" i="5" s="1"/>
  <c r="C98" i="16"/>
  <c r="BH8" i="5" s="1"/>
  <c r="B98" i="16"/>
  <c r="A98" i="16"/>
  <c r="I97" i="16"/>
  <c r="H97" i="16"/>
  <c r="G97" i="16"/>
  <c r="F97" i="16"/>
  <c r="E97" i="16"/>
  <c r="D97" i="16"/>
  <c r="C97" i="16"/>
  <c r="B97" i="16"/>
  <c r="A97" i="16"/>
  <c r="I96" i="16"/>
  <c r="H96" i="16"/>
  <c r="G96" i="16"/>
  <c r="F96" i="16"/>
  <c r="E96" i="16"/>
  <c r="D96" i="16"/>
  <c r="C96" i="16"/>
  <c r="B96" i="16"/>
  <c r="A96" i="16"/>
  <c r="I95" i="16"/>
  <c r="H95" i="16"/>
  <c r="DR8" i="5" s="1"/>
  <c r="G95" i="16"/>
  <c r="DQ8" i="5" s="1"/>
  <c r="F95" i="16"/>
  <c r="DP8" i="5" s="1"/>
  <c r="E95" i="16"/>
  <c r="DO8" i="5" s="1"/>
  <c r="D95" i="16"/>
  <c r="DN8" i="5" s="1"/>
  <c r="C95" i="16"/>
  <c r="DM8" i="5" s="1"/>
  <c r="B95" i="16"/>
  <c r="DS8" i="5" s="1"/>
  <c r="AG9" i="4" s="1"/>
  <c r="AG38" i="4" s="1"/>
  <c r="A95" i="16"/>
  <c r="I94" i="16"/>
  <c r="AA8" i="5" s="1"/>
  <c r="H94" i="16"/>
  <c r="Z8" i="5" s="1"/>
  <c r="G94" i="16"/>
  <c r="Y8" i="5" s="1"/>
  <c r="F94" i="16"/>
  <c r="X8" i="5" s="1"/>
  <c r="E94" i="16"/>
  <c r="D94" i="16"/>
  <c r="V8" i="5" s="1"/>
  <c r="C94" i="16"/>
  <c r="U8" i="5" s="1"/>
  <c r="B94" i="16"/>
  <c r="K94" i="16" s="1"/>
  <c r="A94" i="16"/>
  <c r="I93" i="16"/>
  <c r="BD8" i="5" s="1"/>
  <c r="H93" i="16"/>
  <c r="BC8" i="5" s="1"/>
  <c r="G93" i="16"/>
  <c r="BB8" i="5" s="1"/>
  <c r="F93" i="16"/>
  <c r="BA8" i="5" s="1"/>
  <c r="E93" i="16"/>
  <c r="AZ8" i="5" s="1"/>
  <c r="D93" i="16"/>
  <c r="AY8" i="5" s="1"/>
  <c r="C93" i="16"/>
  <c r="AX8" i="5" s="1"/>
  <c r="B93" i="16"/>
  <c r="A93" i="16"/>
  <c r="I92" i="16"/>
  <c r="H92" i="16"/>
  <c r="G92" i="16"/>
  <c r="F92" i="16"/>
  <c r="E92" i="16"/>
  <c r="D92" i="16"/>
  <c r="C92" i="16"/>
  <c r="B92" i="16"/>
  <c r="A92" i="16"/>
  <c r="I91" i="16"/>
  <c r="H91" i="16"/>
  <c r="G91" i="16"/>
  <c r="F91" i="16"/>
  <c r="E91" i="16"/>
  <c r="D91" i="16"/>
  <c r="C91" i="16"/>
  <c r="B91" i="16"/>
  <c r="A91" i="16"/>
  <c r="I90" i="16"/>
  <c r="AJ8" i="5" s="1"/>
  <c r="H90" i="16"/>
  <c r="AI8" i="5" s="1"/>
  <c r="G90" i="16"/>
  <c r="AH8" i="5" s="1"/>
  <c r="F90" i="16"/>
  <c r="AG8" i="5" s="1"/>
  <c r="E90" i="16"/>
  <c r="AF8" i="5" s="1"/>
  <c r="D90" i="16"/>
  <c r="AE8" i="5" s="1"/>
  <c r="C90" i="16"/>
  <c r="AD8" i="5" s="1"/>
  <c r="AO8" i="5" s="1"/>
  <c r="B90" i="16"/>
  <c r="A90" i="16"/>
  <c r="I89" i="16"/>
  <c r="H8" i="5" s="1"/>
  <c r="H89" i="16"/>
  <c r="G8" i="5" s="1"/>
  <c r="G89" i="16"/>
  <c r="F8" i="5" s="1"/>
  <c r="F89" i="16"/>
  <c r="E8" i="5" s="1"/>
  <c r="E89" i="16"/>
  <c r="D8" i="5" s="1"/>
  <c r="D89" i="16"/>
  <c r="C8" i="5" s="1"/>
  <c r="C89" i="16"/>
  <c r="B8" i="5" s="1"/>
  <c r="B89" i="16"/>
  <c r="A89" i="16"/>
  <c r="I88" i="16"/>
  <c r="H88" i="16"/>
  <c r="G88" i="16"/>
  <c r="F88" i="16"/>
  <c r="E88" i="16"/>
  <c r="D88" i="16"/>
  <c r="C88" i="16"/>
  <c r="B88" i="16"/>
  <c r="A88" i="16"/>
  <c r="I87" i="16"/>
  <c r="H87" i="16"/>
  <c r="G87" i="16"/>
  <c r="F87" i="16"/>
  <c r="E87" i="16"/>
  <c r="D87" i="16"/>
  <c r="C87" i="16"/>
  <c r="B87" i="16"/>
  <c r="A87" i="16"/>
  <c r="I86" i="16"/>
  <c r="H86" i="16"/>
  <c r="G86" i="16"/>
  <c r="F86" i="16"/>
  <c r="E86" i="16"/>
  <c r="D86" i="16"/>
  <c r="C86" i="16"/>
  <c r="B86" i="16"/>
  <c r="A86" i="16"/>
  <c r="I85" i="16"/>
  <c r="H85" i="16"/>
  <c r="G85" i="16"/>
  <c r="F85" i="16"/>
  <c r="E85" i="16"/>
  <c r="D85" i="16"/>
  <c r="C85" i="16"/>
  <c r="B85" i="16"/>
  <c r="A85" i="16"/>
  <c r="I84" i="16"/>
  <c r="H84" i="16"/>
  <c r="G84" i="16"/>
  <c r="F84" i="16"/>
  <c r="E84" i="16"/>
  <c r="D84" i="16"/>
  <c r="C84" i="16"/>
  <c r="B84" i="16"/>
  <c r="A84" i="16"/>
  <c r="I83" i="16"/>
  <c r="H83" i="16"/>
  <c r="G83" i="16"/>
  <c r="F83" i="16"/>
  <c r="E83" i="16"/>
  <c r="D83" i="16"/>
  <c r="C83" i="16"/>
  <c r="B83" i="16"/>
  <c r="A83" i="16"/>
  <c r="I82" i="16"/>
  <c r="H82" i="16"/>
  <c r="G82" i="16"/>
  <c r="F82" i="16"/>
  <c r="E82" i="16"/>
  <c r="D82" i="16"/>
  <c r="C82" i="16"/>
  <c r="B82" i="16"/>
  <c r="A82" i="16"/>
  <c r="I81" i="16"/>
  <c r="CZ7" i="5" s="1"/>
  <c r="H81" i="16"/>
  <c r="CY7" i="5" s="1"/>
  <c r="G81" i="16"/>
  <c r="CX7" i="5" s="1"/>
  <c r="F81" i="16"/>
  <c r="CW7" i="5" s="1"/>
  <c r="E81" i="16"/>
  <c r="CV7" i="5" s="1"/>
  <c r="D81" i="16"/>
  <c r="CU7" i="5" s="1"/>
  <c r="C81" i="16"/>
  <c r="CT7" i="5" s="1"/>
  <c r="B81" i="16"/>
  <c r="DA7" i="5" s="1"/>
  <c r="A81" i="16"/>
  <c r="I80" i="16"/>
  <c r="CG7" i="5" s="1"/>
  <c r="H80" i="16"/>
  <c r="CF7" i="5" s="1"/>
  <c r="G80" i="16"/>
  <c r="CE7" i="5" s="1"/>
  <c r="F80" i="16"/>
  <c r="CD7" i="5" s="1"/>
  <c r="E80" i="16"/>
  <c r="CC7" i="5" s="1"/>
  <c r="D80" i="16"/>
  <c r="CB7" i="5" s="1"/>
  <c r="C80" i="16"/>
  <c r="CA7" i="5" s="1"/>
  <c r="B80" i="16"/>
  <c r="CH7" i="5" s="1"/>
  <c r="CQ7" i="5" s="1"/>
  <c r="A80" i="16"/>
  <c r="I79" i="16"/>
  <c r="R7" i="5" s="1"/>
  <c r="H79" i="16"/>
  <c r="Q7" i="5" s="1"/>
  <c r="G79" i="16"/>
  <c r="P7" i="5" s="1"/>
  <c r="F79" i="16"/>
  <c r="E79" i="16"/>
  <c r="N7" i="5" s="1"/>
  <c r="D79" i="16"/>
  <c r="M7" i="5" s="1"/>
  <c r="C79" i="16"/>
  <c r="B79" i="16"/>
  <c r="K79" i="16" s="1"/>
  <c r="A79" i="16"/>
  <c r="I78" i="16"/>
  <c r="H78" i="16"/>
  <c r="G78" i="16"/>
  <c r="F78" i="16"/>
  <c r="E78" i="16"/>
  <c r="D78" i="16"/>
  <c r="C78" i="16"/>
  <c r="B78" i="16"/>
  <c r="AB8" i="4" s="1"/>
  <c r="AB37" i="4" s="1"/>
  <c r="A78" i="16"/>
  <c r="I77" i="16"/>
  <c r="BN7" i="5" s="1"/>
  <c r="H77" i="16"/>
  <c r="BM7" i="5" s="1"/>
  <c r="G77" i="16"/>
  <c r="BL7" i="5" s="1"/>
  <c r="F77" i="16"/>
  <c r="BK7" i="5" s="1"/>
  <c r="E77" i="16"/>
  <c r="BJ7" i="5" s="1"/>
  <c r="D77" i="16"/>
  <c r="BI7" i="5" s="1"/>
  <c r="C77" i="16"/>
  <c r="BH7" i="5" s="1"/>
  <c r="BR7" i="5" s="1"/>
  <c r="B77" i="16"/>
  <c r="A77" i="16"/>
  <c r="I76" i="16"/>
  <c r="H76" i="16"/>
  <c r="G76" i="16"/>
  <c r="F76" i="16"/>
  <c r="E76" i="16"/>
  <c r="D76" i="16"/>
  <c r="C76" i="16"/>
  <c r="B76" i="16"/>
  <c r="A76" i="16"/>
  <c r="I75" i="16"/>
  <c r="H75" i="16"/>
  <c r="G75" i="16"/>
  <c r="F75" i="16"/>
  <c r="E75" i="16"/>
  <c r="D75" i="16"/>
  <c r="C75" i="16"/>
  <c r="B75" i="16"/>
  <c r="A75" i="16"/>
  <c r="I74" i="16"/>
  <c r="H74" i="16"/>
  <c r="DR7" i="5" s="1"/>
  <c r="G74" i="16"/>
  <c r="DQ7" i="5" s="1"/>
  <c r="F74" i="16"/>
  <c r="DP7" i="5" s="1"/>
  <c r="E74" i="16"/>
  <c r="DO7" i="5" s="1"/>
  <c r="D74" i="16"/>
  <c r="DN7" i="5" s="1"/>
  <c r="C74" i="16"/>
  <c r="DM7" i="5" s="1"/>
  <c r="B74" i="16"/>
  <c r="DS7" i="5" s="1"/>
  <c r="AG8" i="4" s="1"/>
  <c r="AG37" i="4" s="1"/>
  <c r="A74" i="16"/>
  <c r="I73" i="16"/>
  <c r="AA7" i="5" s="1"/>
  <c r="H73" i="16"/>
  <c r="Z7" i="5" s="1"/>
  <c r="G73" i="16"/>
  <c r="Y7" i="5" s="1"/>
  <c r="F73" i="16"/>
  <c r="X7" i="5" s="1"/>
  <c r="E73" i="16"/>
  <c r="W7" i="5" s="1"/>
  <c r="D73" i="16"/>
  <c r="V7" i="5" s="1"/>
  <c r="C73" i="16"/>
  <c r="B73" i="16"/>
  <c r="K73" i="16" s="1"/>
  <c r="A73" i="16"/>
  <c r="I72" i="16"/>
  <c r="BD7" i="5" s="1"/>
  <c r="H72" i="16"/>
  <c r="BC7" i="5" s="1"/>
  <c r="G72" i="16"/>
  <c r="BB7" i="5" s="1"/>
  <c r="F72" i="16"/>
  <c r="BA7" i="5" s="1"/>
  <c r="E72" i="16"/>
  <c r="AZ7" i="5" s="1"/>
  <c r="D72" i="16"/>
  <c r="AY7" i="5" s="1"/>
  <c r="C72" i="16"/>
  <c r="AX7" i="5" s="1"/>
  <c r="B72" i="16"/>
  <c r="A72" i="16"/>
  <c r="I71" i="16"/>
  <c r="H71" i="16"/>
  <c r="G71" i="16"/>
  <c r="F71" i="16"/>
  <c r="E71" i="16"/>
  <c r="D71" i="16"/>
  <c r="C71" i="16"/>
  <c r="B71" i="16"/>
  <c r="A71" i="16"/>
  <c r="I70" i="16"/>
  <c r="H70" i="16"/>
  <c r="G70" i="16"/>
  <c r="F70" i="16"/>
  <c r="E70" i="16"/>
  <c r="D70" i="16"/>
  <c r="C70" i="16"/>
  <c r="B70" i="16"/>
  <c r="A70" i="16"/>
  <c r="I69" i="16"/>
  <c r="AJ7" i="5" s="1"/>
  <c r="H69" i="16"/>
  <c r="AI7" i="5" s="1"/>
  <c r="G69" i="16"/>
  <c r="AH7" i="5" s="1"/>
  <c r="F69" i="16"/>
  <c r="AG7" i="5" s="1"/>
  <c r="E69" i="16"/>
  <c r="AF7" i="5" s="1"/>
  <c r="D69" i="16"/>
  <c r="AE7" i="5" s="1"/>
  <c r="C69" i="16"/>
  <c r="AD7" i="5" s="1"/>
  <c r="B69" i="16"/>
  <c r="A69" i="16"/>
  <c r="I68" i="16"/>
  <c r="H7" i="5" s="1"/>
  <c r="H68" i="16"/>
  <c r="G7" i="5" s="1"/>
  <c r="G68" i="16"/>
  <c r="F7" i="5" s="1"/>
  <c r="F68" i="16"/>
  <c r="E7" i="5" s="1"/>
  <c r="E68" i="16"/>
  <c r="D7" i="5" s="1"/>
  <c r="D68" i="16"/>
  <c r="C7" i="5" s="1"/>
  <c r="C68" i="16"/>
  <c r="B68" i="16"/>
  <c r="A68" i="16"/>
  <c r="I67" i="16"/>
  <c r="H67" i="16"/>
  <c r="G67" i="16"/>
  <c r="F67" i="16"/>
  <c r="E67" i="16"/>
  <c r="D67" i="16"/>
  <c r="C67" i="16"/>
  <c r="B67" i="16"/>
  <c r="I8" i="4" s="1"/>
  <c r="I37" i="4" s="1"/>
  <c r="A67" i="16"/>
  <c r="I66" i="16"/>
  <c r="H66" i="16"/>
  <c r="G66" i="16"/>
  <c r="F66" i="16"/>
  <c r="E66" i="16"/>
  <c r="D66" i="16"/>
  <c r="C66" i="16"/>
  <c r="B66" i="16"/>
  <c r="A66" i="16"/>
  <c r="I65" i="16"/>
  <c r="H65" i="16"/>
  <c r="G65" i="16"/>
  <c r="F65" i="16"/>
  <c r="E65" i="16"/>
  <c r="D65" i="16"/>
  <c r="C65" i="16"/>
  <c r="B65" i="16"/>
  <c r="A65" i="16"/>
  <c r="I64" i="16"/>
  <c r="H64" i="16"/>
  <c r="G64" i="16"/>
  <c r="F64" i="16"/>
  <c r="E64" i="16"/>
  <c r="D64" i="16"/>
  <c r="C64" i="16"/>
  <c r="B64" i="16"/>
  <c r="A64" i="16"/>
  <c r="I63" i="16"/>
  <c r="H63" i="16"/>
  <c r="G63" i="16"/>
  <c r="F63" i="16"/>
  <c r="E63" i="16"/>
  <c r="D63" i="16"/>
  <c r="C63" i="16"/>
  <c r="B63" i="16"/>
  <c r="A63" i="16"/>
  <c r="I62" i="16"/>
  <c r="H62" i="16"/>
  <c r="G62" i="16"/>
  <c r="F62" i="16"/>
  <c r="E62" i="16"/>
  <c r="D62" i="16"/>
  <c r="C62" i="16"/>
  <c r="B62" i="16"/>
  <c r="A62" i="16"/>
  <c r="I61" i="16"/>
  <c r="H61" i="16"/>
  <c r="G61" i="16"/>
  <c r="F61" i="16"/>
  <c r="E61" i="16"/>
  <c r="D61" i="16"/>
  <c r="C61" i="16"/>
  <c r="B61" i="16"/>
  <c r="A61" i="16"/>
  <c r="I60" i="16"/>
  <c r="CZ6" i="5" s="1"/>
  <c r="H60" i="16"/>
  <c r="CY6" i="5" s="1"/>
  <c r="G60" i="16"/>
  <c r="CX6" i="5" s="1"/>
  <c r="F60" i="16"/>
  <c r="CW6" i="5" s="1"/>
  <c r="E60" i="16"/>
  <c r="CV6" i="5" s="1"/>
  <c r="D60" i="16"/>
  <c r="CU6" i="5" s="1"/>
  <c r="C60" i="16"/>
  <c r="CT6" i="5" s="1"/>
  <c r="B60" i="16"/>
  <c r="DA6" i="5" s="1"/>
  <c r="A60" i="16"/>
  <c r="I59" i="16"/>
  <c r="CG6" i="5" s="1"/>
  <c r="H59" i="16"/>
  <c r="CF6" i="5" s="1"/>
  <c r="G59" i="16"/>
  <c r="CE6" i="5" s="1"/>
  <c r="F59" i="16"/>
  <c r="CD6" i="5" s="1"/>
  <c r="E59" i="16"/>
  <c r="CC6" i="5" s="1"/>
  <c r="D59" i="16"/>
  <c r="CB6" i="5" s="1"/>
  <c r="C59" i="16"/>
  <c r="CA6" i="5" s="1"/>
  <c r="B59" i="16"/>
  <c r="CH6" i="5" s="1"/>
  <c r="CQ6" i="5" s="1"/>
  <c r="A59" i="16"/>
  <c r="I58" i="16"/>
  <c r="R6" i="5" s="1"/>
  <c r="H58" i="16"/>
  <c r="Q6" i="5" s="1"/>
  <c r="G58" i="16"/>
  <c r="P6" i="5" s="1"/>
  <c r="F58" i="16"/>
  <c r="O6" i="5" s="1"/>
  <c r="E58" i="16"/>
  <c r="N6" i="5" s="1"/>
  <c r="D58" i="16"/>
  <c r="M6" i="5" s="1"/>
  <c r="C58" i="16"/>
  <c r="B58" i="16"/>
  <c r="A58" i="16"/>
  <c r="I57" i="16"/>
  <c r="H57" i="16"/>
  <c r="G57" i="16"/>
  <c r="F57" i="16"/>
  <c r="E57" i="16"/>
  <c r="D57" i="16"/>
  <c r="C57" i="16"/>
  <c r="B57" i="16"/>
  <c r="AB7" i="4" s="1"/>
  <c r="AB36" i="4" s="1"/>
  <c r="A57" i="16"/>
  <c r="I56" i="16"/>
  <c r="BN6" i="5" s="1"/>
  <c r="H56" i="16"/>
  <c r="BM6" i="5" s="1"/>
  <c r="G56" i="16"/>
  <c r="BL6" i="5" s="1"/>
  <c r="F56" i="16"/>
  <c r="BK6" i="5" s="1"/>
  <c r="E56" i="16"/>
  <c r="BJ6" i="5" s="1"/>
  <c r="D56" i="16"/>
  <c r="BI6" i="5" s="1"/>
  <c r="C56" i="16"/>
  <c r="BH6" i="5" s="1"/>
  <c r="B56" i="16"/>
  <c r="A56" i="16"/>
  <c r="I55" i="16"/>
  <c r="H55" i="16"/>
  <c r="G55" i="16"/>
  <c r="F55" i="16"/>
  <c r="E55" i="16"/>
  <c r="D55" i="16"/>
  <c r="C55" i="16"/>
  <c r="B55" i="16"/>
  <c r="A55" i="16"/>
  <c r="I54" i="16"/>
  <c r="H54" i="16"/>
  <c r="G54" i="16"/>
  <c r="F54" i="16"/>
  <c r="E54" i="16"/>
  <c r="D54" i="16"/>
  <c r="C54" i="16"/>
  <c r="B54" i="16"/>
  <c r="A54" i="16"/>
  <c r="I53" i="16"/>
  <c r="H53" i="16"/>
  <c r="DR6" i="5" s="1"/>
  <c r="G53" i="16"/>
  <c r="DQ6" i="5" s="1"/>
  <c r="F53" i="16"/>
  <c r="DP6" i="5" s="1"/>
  <c r="E53" i="16"/>
  <c r="DO6" i="5" s="1"/>
  <c r="D53" i="16"/>
  <c r="DN6" i="5" s="1"/>
  <c r="C53" i="16"/>
  <c r="DM6" i="5" s="1"/>
  <c r="B53" i="16"/>
  <c r="DS6" i="5" s="1"/>
  <c r="AG7" i="4" s="1"/>
  <c r="AG36" i="4" s="1"/>
  <c r="A53" i="16"/>
  <c r="I52" i="16"/>
  <c r="AA6" i="5" s="1"/>
  <c r="H52" i="16"/>
  <c r="Z6" i="5" s="1"/>
  <c r="G52" i="16"/>
  <c r="Y6" i="5" s="1"/>
  <c r="F52" i="16"/>
  <c r="X6" i="5" s="1"/>
  <c r="E52" i="16"/>
  <c r="W6" i="5" s="1"/>
  <c r="D52" i="16"/>
  <c r="V6" i="5" s="1"/>
  <c r="C52" i="16"/>
  <c r="B52" i="16"/>
  <c r="K52" i="16" s="1"/>
  <c r="A52" i="16"/>
  <c r="I51" i="16"/>
  <c r="BD6" i="5" s="1"/>
  <c r="H51" i="16"/>
  <c r="BC6" i="5" s="1"/>
  <c r="G51" i="16"/>
  <c r="BB6" i="5" s="1"/>
  <c r="F51" i="16"/>
  <c r="BA6" i="5" s="1"/>
  <c r="E51" i="16"/>
  <c r="AZ6" i="5" s="1"/>
  <c r="D51" i="16"/>
  <c r="AY6" i="5" s="1"/>
  <c r="C51" i="16"/>
  <c r="AX6" i="5" s="1"/>
  <c r="B51" i="16"/>
  <c r="A51" i="16"/>
  <c r="I50" i="16"/>
  <c r="H50" i="16"/>
  <c r="G50" i="16"/>
  <c r="F50" i="16"/>
  <c r="E50" i="16"/>
  <c r="D50" i="16"/>
  <c r="C50" i="16"/>
  <c r="B50" i="16"/>
  <c r="A50" i="16"/>
  <c r="I49" i="16"/>
  <c r="H49" i="16"/>
  <c r="G49" i="16"/>
  <c r="F49" i="16"/>
  <c r="E49" i="16"/>
  <c r="D49" i="16"/>
  <c r="C49" i="16"/>
  <c r="B49" i="16"/>
  <c r="A49" i="16"/>
  <c r="I48" i="16"/>
  <c r="AJ6" i="5" s="1"/>
  <c r="H48" i="16"/>
  <c r="AI6" i="5" s="1"/>
  <c r="G48" i="16"/>
  <c r="AH6" i="5" s="1"/>
  <c r="F48" i="16"/>
  <c r="AG6" i="5" s="1"/>
  <c r="E48" i="16"/>
  <c r="AF6" i="5" s="1"/>
  <c r="D48" i="16"/>
  <c r="AE6" i="5" s="1"/>
  <c r="C48" i="16"/>
  <c r="AD6" i="5" s="1"/>
  <c r="B48" i="16"/>
  <c r="A48" i="16"/>
  <c r="I47" i="16"/>
  <c r="H6" i="5" s="1"/>
  <c r="H47" i="16"/>
  <c r="G6" i="5" s="1"/>
  <c r="G47" i="16"/>
  <c r="F6" i="5" s="1"/>
  <c r="F47" i="16"/>
  <c r="E6" i="5" s="1"/>
  <c r="E47" i="16"/>
  <c r="D6" i="5" s="1"/>
  <c r="D47" i="16"/>
  <c r="C6" i="5" s="1"/>
  <c r="C47" i="16"/>
  <c r="B6" i="5" s="1"/>
  <c r="B47" i="16"/>
  <c r="K47" i="16" s="1"/>
  <c r="A47" i="16"/>
  <c r="I46" i="16"/>
  <c r="H46" i="16"/>
  <c r="G46" i="16"/>
  <c r="F46" i="16"/>
  <c r="E46" i="16"/>
  <c r="D46" i="16"/>
  <c r="C46" i="16"/>
  <c r="B46" i="16"/>
  <c r="I7" i="4" s="1"/>
  <c r="I36" i="4" s="1"/>
  <c r="A46" i="16"/>
  <c r="I45" i="16"/>
  <c r="H45" i="16"/>
  <c r="G45" i="16"/>
  <c r="F45" i="16"/>
  <c r="E45" i="16"/>
  <c r="D45" i="16"/>
  <c r="C45" i="16"/>
  <c r="B45" i="16"/>
  <c r="A45" i="16"/>
  <c r="I44" i="16"/>
  <c r="H44" i="16"/>
  <c r="G44" i="16"/>
  <c r="F44" i="16"/>
  <c r="E44" i="16"/>
  <c r="D44" i="16"/>
  <c r="C44" i="16"/>
  <c r="B44" i="16"/>
  <c r="A44" i="16"/>
  <c r="I43" i="16"/>
  <c r="H43" i="16"/>
  <c r="G43" i="16"/>
  <c r="F43" i="16"/>
  <c r="E43" i="16"/>
  <c r="D43" i="16"/>
  <c r="C43" i="16"/>
  <c r="B43" i="16"/>
  <c r="A43" i="16"/>
  <c r="I42" i="16"/>
  <c r="H42" i="16"/>
  <c r="G42" i="16"/>
  <c r="F42" i="16"/>
  <c r="E42" i="16"/>
  <c r="D42" i="16"/>
  <c r="C42" i="16"/>
  <c r="B42" i="16"/>
  <c r="A42" i="16"/>
  <c r="I41" i="16"/>
  <c r="H41" i="16"/>
  <c r="G41" i="16"/>
  <c r="F41" i="16"/>
  <c r="E41" i="16"/>
  <c r="D41" i="16"/>
  <c r="C41" i="16"/>
  <c r="B41" i="16"/>
  <c r="A41" i="16"/>
  <c r="I40" i="16"/>
  <c r="H40" i="16"/>
  <c r="G40" i="16"/>
  <c r="F40" i="16"/>
  <c r="E40" i="16"/>
  <c r="D40" i="16"/>
  <c r="C40" i="16"/>
  <c r="B40" i="16"/>
  <c r="A40" i="16"/>
  <c r="I39" i="16"/>
  <c r="CZ5" i="5" s="1"/>
  <c r="H39" i="16"/>
  <c r="CY5" i="5" s="1"/>
  <c r="G39" i="16"/>
  <c r="CX5" i="5" s="1"/>
  <c r="F39" i="16"/>
  <c r="CW5" i="5" s="1"/>
  <c r="E39" i="16"/>
  <c r="CV5" i="5" s="1"/>
  <c r="D39" i="16"/>
  <c r="CU5" i="5" s="1"/>
  <c r="C39" i="16"/>
  <c r="CT5" i="5" s="1"/>
  <c r="B39" i="16"/>
  <c r="DA5" i="5" s="1"/>
  <c r="A39" i="16"/>
  <c r="I38" i="16"/>
  <c r="CG5" i="5" s="1"/>
  <c r="H38" i="16"/>
  <c r="CF5" i="5" s="1"/>
  <c r="G38" i="16"/>
  <c r="CE5" i="5" s="1"/>
  <c r="F38" i="16"/>
  <c r="CD5" i="5" s="1"/>
  <c r="E38" i="16"/>
  <c r="CC5" i="5" s="1"/>
  <c r="D38" i="16"/>
  <c r="CB5" i="5" s="1"/>
  <c r="C38" i="16"/>
  <c r="CA5" i="5" s="1"/>
  <c r="B38" i="16"/>
  <c r="CH5" i="5" s="1"/>
  <c r="CQ5" i="5" s="1"/>
  <c r="A38" i="16"/>
  <c r="I37" i="16"/>
  <c r="R5" i="5" s="1"/>
  <c r="H37" i="16"/>
  <c r="Q5" i="5" s="1"/>
  <c r="G37" i="16"/>
  <c r="P5" i="5" s="1"/>
  <c r="F37" i="16"/>
  <c r="O5" i="5" s="1"/>
  <c r="E37" i="16"/>
  <c r="N5" i="5" s="1"/>
  <c r="D37" i="16"/>
  <c r="M5" i="5" s="1"/>
  <c r="C37" i="16"/>
  <c r="B37" i="16"/>
  <c r="A37" i="16"/>
  <c r="I36" i="16"/>
  <c r="H36" i="16"/>
  <c r="G36" i="16"/>
  <c r="F36" i="16"/>
  <c r="E36" i="16"/>
  <c r="D36" i="16"/>
  <c r="C36" i="16"/>
  <c r="B36" i="16"/>
  <c r="AB6" i="4" s="1"/>
  <c r="AB35" i="4" s="1"/>
  <c r="A36" i="16"/>
  <c r="I35" i="16"/>
  <c r="BN5" i="5" s="1"/>
  <c r="H35" i="16"/>
  <c r="BM5" i="5" s="1"/>
  <c r="G35" i="16"/>
  <c r="BL5" i="5" s="1"/>
  <c r="F35" i="16"/>
  <c r="BK5" i="5" s="1"/>
  <c r="E35" i="16"/>
  <c r="BJ5" i="5" s="1"/>
  <c r="D35" i="16"/>
  <c r="BI5" i="5" s="1"/>
  <c r="C35" i="16"/>
  <c r="BH5" i="5" s="1"/>
  <c r="B35" i="16"/>
  <c r="A35" i="16"/>
  <c r="I34" i="16"/>
  <c r="H34" i="16"/>
  <c r="G34" i="16"/>
  <c r="F34" i="16"/>
  <c r="E34" i="16"/>
  <c r="D34" i="16"/>
  <c r="C34" i="16"/>
  <c r="B34" i="16"/>
  <c r="A34" i="16"/>
  <c r="I33" i="16"/>
  <c r="H33" i="16"/>
  <c r="G33" i="16"/>
  <c r="F33" i="16"/>
  <c r="E33" i="16"/>
  <c r="D33" i="16"/>
  <c r="C33" i="16"/>
  <c r="B33" i="16"/>
  <c r="A33" i="16"/>
  <c r="I32" i="16"/>
  <c r="H32" i="16"/>
  <c r="DR5" i="5" s="1"/>
  <c r="G32" i="16"/>
  <c r="DQ5" i="5" s="1"/>
  <c r="F32" i="16"/>
  <c r="DP5" i="5" s="1"/>
  <c r="E32" i="16"/>
  <c r="DO5" i="5" s="1"/>
  <c r="D32" i="16"/>
  <c r="DN5" i="5" s="1"/>
  <c r="C32" i="16"/>
  <c r="DM5" i="5" s="1"/>
  <c r="B32" i="16"/>
  <c r="DS5" i="5" s="1"/>
  <c r="AG6" i="4" s="1"/>
  <c r="AG35" i="4" s="1"/>
  <c r="A32" i="16"/>
  <c r="I31" i="16"/>
  <c r="AA5" i="5" s="1"/>
  <c r="H31" i="16"/>
  <c r="Z5" i="5" s="1"/>
  <c r="G31" i="16"/>
  <c r="Y5" i="5" s="1"/>
  <c r="F31" i="16"/>
  <c r="X5" i="5" s="1"/>
  <c r="E31" i="16"/>
  <c r="W5" i="5" s="1"/>
  <c r="D31" i="16"/>
  <c r="V5" i="5" s="1"/>
  <c r="C31" i="16"/>
  <c r="U5" i="5" s="1"/>
  <c r="B31" i="16"/>
  <c r="K31" i="16" s="1"/>
  <c r="A31" i="16"/>
  <c r="I30" i="16"/>
  <c r="BD5" i="5" s="1"/>
  <c r="H30" i="16"/>
  <c r="BC5" i="5" s="1"/>
  <c r="G30" i="16"/>
  <c r="BB5" i="5" s="1"/>
  <c r="F30" i="16"/>
  <c r="BA5" i="5" s="1"/>
  <c r="E30" i="16"/>
  <c r="AZ5" i="5" s="1"/>
  <c r="D30" i="16"/>
  <c r="AY5" i="5" s="1"/>
  <c r="C30" i="16"/>
  <c r="AX5" i="5" s="1"/>
  <c r="B30" i="16"/>
  <c r="A30" i="16"/>
  <c r="I29" i="16"/>
  <c r="H29" i="16"/>
  <c r="G29" i="16"/>
  <c r="F29" i="16"/>
  <c r="E29" i="16"/>
  <c r="D29" i="16"/>
  <c r="C29" i="16"/>
  <c r="B29" i="16"/>
  <c r="A29" i="16"/>
  <c r="I28" i="16"/>
  <c r="H28" i="16"/>
  <c r="G28" i="16"/>
  <c r="F28" i="16"/>
  <c r="E28" i="16"/>
  <c r="D28" i="16"/>
  <c r="C28" i="16"/>
  <c r="B28" i="16"/>
  <c r="A28" i="16"/>
  <c r="I27" i="16"/>
  <c r="AJ5" i="5" s="1"/>
  <c r="H27" i="16"/>
  <c r="AI5" i="5" s="1"/>
  <c r="G27" i="16"/>
  <c r="AH5" i="5" s="1"/>
  <c r="F27" i="16"/>
  <c r="AG5" i="5" s="1"/>
  <c r="E27" i="16"/>
  <c r="AF5" i="5" s="1"/>
  <c r="D27" i="16"/>
  <c r="AE5" i="5" s="1"/>
  <c r="C27" i="16"/>
  <c r="AD5" i="5" s="1"/>
  <c r="B27" i="16"/>
  <c r="A27" i="16"/>
  <c r="I26" i="16"/>
  <c r="H5" i="5" s="1"/>
  <c r="H26" i="16"/>
  <c r="G5" i="5" s="1"/>
  <c r="G26" i="16"/>
  <c r="F5" i="5" s="1"/>
  <c r="F26" i="16"/>
  <c r="E5" i="5" s="1"/>
  <c r="E26" i="16"/>
  <c r="D5" i="5" s="1"/>
  <c r="D26" i="16"/>
  <c r="C5" i="5" s="1"/>
  <c r="C26" i="16"/>
  <c r="B26" i="16"/>
  <c r="A26" i="16"/>
  <c r="I25" i="16"/>
  <c r="H25" i="16"/>
  <c r="G25" i="16"/>
  <c r="F25" i="16"/>
  <c r="E25" i="16"/>
  <c r="D25" i="16"/>
  <c r="C25" i="16"/>
  <c r="B25" i="16"/>
  <c r="A25" i="16"/>
  <c r="I24" i="16"/>
  <c r="H24" i="16"/>
  <c r="G24" i="16"/>
  <c r="F24" i="16"/>
  <c r="E24" i="16"/>
  <c r="D24" i="16"/>
  <c r="C24" i="16"/>
  <c r="B24" i="16"/>
  <c r="A24" i="16"/>
  <c r="I23" i="16"/>
  <c r="H23" i="16"/>
  <c r="G23" i="16"/>
  <c r="F23" i="16"/>
  <c r="E23" i="16"/>
  <c r="D23" i="16"/>
  <c r="C23" i="16"/>
  <c r="B23" i="16"/>
  <c r="A23" i="16"/>
  <c r="I22" i="16"/>
  <c r="H22" i="16"/>
  <c r="G22" i="16"/>
  <c r="F22" i="16"/>
  <c r="E22" i="16"/>
  <c r="D22" i="16"/>
  <c r="C22" i="16"/>
  <c r="B22" i="16"/>
  <c r="A22" i="16"/>
  <c r="I21" i="16"/>
  <c r="AJ26" i="5" s="1"/>
  <c r="H21" i="16"/>
  <c r="AI26" i="5" s="1"/>
  <c r="G21" i="16"/>
  <c r="AH26" i="5" s="1"/>
  <c r="F21" i="16"/>
  <c r="AG26" i="5" s="1"/>
  <c r="E21" i="16"/>
  <c r="AF26" i="5" s="1"/>
  <c r="D21" i="16"/>
  <c r="AE26" i="5" s="1"/>
  <c r="C21" i="16"/>
  <c r="AD26" i="5" s="1"/>
  <c r="B21" i="16"/>
  <c r="A21" i="16"/>
  <c r="I20" i="16"/>
  <c r="H26" i="5" s="1"/>
  <c r="H20" i="16"/>
  <c r="G26" i="5" s="1"/>
  <c r="G20" i="16"/>
  <c r="F26" i="5" s="1"/>
  <c r="F20" i="16"/>
  <c r="E26" i="5" s="1"/>
  <c r="E20" i="16"/>
  <c r="D20" i="16"/>
  <c r="C26" i="5" s="1"/>
  <c r="C20" i="16"/>
  <c r="B20" i="16"/>
  <c r="B26" i="5" s="1"/>
  <c r="A20" i="16"/>
  <c r="I19" i="16"/>
  <c r="H19" i="16"/>
  <c r="G19" i="16"/>
  <c r="F19" i="16"/>
  <c r="E19" i="16"/>
  <c r="D19" i="16"/>
  <c r="C19" i="16"/>
  <c r="B19" i="16"/>
  <c r="A19" i="16"/>
  <c r="I18" i="16"/>
  <c r="CZ23" i="5" s="1"/>
  <c r="H18" i="16"/>
  <c r="CY23" i="5" s="1"/>
  <c r="G18" i="16"/>
  <c r="CX23" i="5" s="1"/>
  <c r="F18" i="16"/>
  <c r="CW23" i="5" s="1"/>
  <c r="E18" i="16"/>
  <c r="CV23" i="5" s="1"/>
  <c r="D18" i="16"/>
  <c r="CU23" i="5" s="1"/>
  <c r="C18" i="16"/>
  <c r="CT23" i="5" s="1"/>
  <c r="B18" i="16"/>
  <c r="DA23" i="5" s="1"/>
  <c r="A18" i="16"/>
  <c r="I17" i="16"/>
  <c r="CG23" i="5" s="1"/>
  <c r="H17" i="16"/>
  <c r="CF23" i="5" s="1"/>
  <c r="G17" i="16"/>
  <c r="CE23" i="5" s="1"/>
  <c r="F17" i="16"/>
  <c r="CD23" i="5" s="1"/>
  <c r="E17" i="16"/>
  <c r="CC23" i="5" s="1"/>
  <c r="D17" i="16"/>
  <c r="CB23" i="5" s="1"/>
  <c r="C17" i="16"/>
  <c r="CA23" i="5" s="1"/>
  <c r="B17" i="16"/>
  <c r="CH23" i="5" s="1"/>
  <c r="CQ23" i="5" s="1"/>
  <c r="A17" i="16"/>
  <c r="I16" i="16"/>
  <c r="R23" i="5" s="1"/>
  <c r="H16" i="16"/>
  <c r="Q23" i="5" s="1"/>
  <c r="G16" i="16"/>
  <c r="P23" i="5" s="1"/>
  <c r="F16" i="16"/>
  <c r="O23" i="5" s="1"/>
  <c r="E16" i="16"/>
  <c r="N23" i="5" s="1"/>
  <c r="D16" i="16"/>
  <c r="M23" i="5" s="1"/>
  <c r="C16" i="16"/>
  <c r="B16" i="16"/>
  <c r="A16" i="16"/>
  <c r="I15" i="16"/>
  <c r="H15" i="16"/>
  <c r="G15" i="16"/>
  <c r="F15" i="16"/>
  <c r="E15" i="16"/>
  <c r="D15" i="16"/>
  <c r="C15" i="16"/>
  <c r="B15" i="16"/>
  <c r="A15" i="16"/>
  <c r="I14" i="16"/>
  <c r="BN23" i="5" s="1"/>
  <c r="H14" i="16"/>
  <c r="BM23" i="5" s="1"/>
  <c r="G14" i="16"/>
  <c r="BL23" i="5" s="1"/>
  <c r="F14" i="16"/>
  <c r="BK23" i="5" s="1"/>
  <c r="E14" i="16"/>
  <c r="BJ23" i="5" s="1"/>
  <c r="D14" i="16"/>
  <c r="BI23" i="5" s="1"/>
  <c r="C14" i="16"/>
  <c r="BH23" i="5" s="1"/>
  <c r="BR23" i="5" s="1"/>
  <c r="B14" i="16"/>
  <c r="A14" i="16"/>
  <c r="I13" i="16"/>
  <c r="H13" i="16"/>
  <c r="G13" i="16"/>
  <c r="F13" i="16"/>
  <c r="E13" i="16"/>
  <c r="D13" i="16"/>
  <c r="C13" i="16"/>
  <c r="B13" i="16"/>
  <c r="A13" i="16"/>
  <c r="I12" i="16"/>
  <c r="H12" i="16"/>
  <c r="G12" i="16"/>
  <c r="F12" i="16"/>
  <c r="E12" i="16"/>
  <c r="D12" i="16"/>
  <c r="C12" i="16"/>
  <c r="B12" i="16"/>
  <c r="A12" i="16"/>
  <c r="I11" i="16"/>
  <c r="H11" i="16"/>
  <c r="DR23" i="5" s="1"/>
  <c r="G11" i="16"/>
  <c r="DQ23" i="5" s="1"/>
  <c r="F11" i="16"/>
  <c r="DP23" i="5" s="1"/>
  <c r="E11" i="16"/>
  <c r="DO23" i="5" s="1"/>
  <c r="D11" i="16"/>
  <c r="DN23" i="5" s="1"/>
  <c r="C11" i="16"/>
  <c r="DM23" i="5" s="1"/>
  <c r="B11" i="16"/>
  <c r="DS23" i="5" s="1"/>
  <c r="AG24" i="4" s="1"/>
  <c r="A11" i="16"/>
  <c r="I10" i="16"/>
  <c r="AA23" i="5" s="1"/>
  <c r="H10" i="16"/>
  <c r="Z23" i="5" s="1"/>
  <c r="G10" i="16"/>
  <c r="Y23" i="5" s="1"/>
  <c r="F10" i="16"/>
  <c r="X23" i="5" s="1"/>
  <c r="E10" i="16"/>
  <c r="W23" i="5" s="1"/>
  <c r="D10" i="16"/>
  <c r="C10" i="16"/>
  <c r="U23" i="5" s="1"/>
  <c r="B10" i="16"/>
  <c r="K10" i="16" s="1"/>
  <c r="A10" i="16"/>
  <c r="I9" i="16"/>
  <c r="H9" i="16"/>
  <c r="BC23" i="5" s="1"/>
  <c r="G9" i="16"/>
  <c r="BB23" i="5" s="1"/>
  <c r="F9" i="16"/>
  <c r="BA23" i="5" s="1"/>
  <c r="E9" i="16"/>
  <c r="AZ23" i="5" s="1"/>
  <c r="D9" i="16"/>
  <c r="AY23" i="5" s="1"/>
  <c r="C9" i="16"/>
  <c r="AX23" i="5" s="1"/>
  <c r="B9" i="16"/>
  <c r="A9" i="16"/>
  <c r="I8" i="16"/>
  <c r="H8" i="16"/>
  <c r="G8" i="16"/>
  <c r="F8" i="16"/>
  <c r="E8" i="16"/>
  <c r="D8" i="16"/>
  <c r="C8" i="16"/>
  <c r="B8" i="16"/>
  <c r="A8" i="16"/>
  <c r="I7" i="16"/>
  <c r="H7" i="16"/>
  <c r="G7" i="16"/>
  <c r="F7" i="16"/>
  <c r="E7" i="16"/>
  <c r="D7" i="16"/>
  <c r="C7" i="16"/>
  <c r="B7" i="16"/>
  <c r="A7" i="16"/>
  <c r="I6" i="16"/>
  <c r="AJ23" i="5" s="1"/>
  <c r="H6" i="16"/>
  <c r="AI23" i="5" s="1"/>
  <c r="G6" i="16"/>
  <c r="AH23" i="5" s="1"/>
  <c r="F6" i="16"/>
  <c r="AG23" i="5" s="1"/>
  <c r="E6" i="16"/>
  <c r="AF23" i="5" s="1"/>
  <c r="D6" i="16"/>
  <c r="AE23" i="5" s="1"/>
  <c r="C6" i="16"/>
  <c r="AD23" i="5" s="1"/>
  <c r="B6" i="16"/>
  <c r="A6" i="16"/>
  <c r="I5" i="16"/>
  <c r="H23" i="5" s="1"/>
  <c r="H5" i="16"/>
  <c r="G23" i="5" s="1"/>
  <c r="G5" i="16"/>
  <c r="F23" i="5" s="1"/>
  <c r="F5" i="16"/>
  <c r="E23" i="5" s="1"/>
  <c r="E5" i="16"/>
  <c r="D23" i="5" s="1"/>
  <c r="D5" i="16"/>
  <c r="C23" i="5" s="1"/>
  <c r="C5" i="16"/>
  <c r="B5" i="16"/>
  <c r="A5" i="16"/>
  <c r="I4" i="16"/>
  <c r="H4" i="16"/>
  <c r="G4" i="16"/>
  <c r="F4" i="16"/>
  <c r="E4" i="16"/>
  <c r="D4" i="16"/>
  <c r="C4" i="16"/>
  <c r="B4" i="16"/>
  <c r="A4" i="16"/>
  <c r="I3" i="16"/>
  <c r="H3" i="16"/>
  <c r="G3" i="16"/>
  <c r="F3" i="16"/>
  <c r="E3" i="16"/>
  <c r="D3" i="16"/>
  <c r="C3" i="16"/>
  <c r="B3" i="16"/>
  <c r="A3" i="16"/>
  <c r="I2" i="16"/>
  <c r="H2" i="16"/>
  <c r="G2" i="16"/>
  <c r="F2" i="16"/>
  <c r="E2" i="16"/>
  <c r="D2" i="16"/>
  <c r="C2" i="16"/>
  <c r="B2" i="16"/>
  <c r="A2" i="16"/>
  <c r="I1" i="16"/>
  <c r="H1" i="16"/>
  <c r="G1" i="16"/>
  <c r="F1" i="16"/>
  <c r="E1" i="16"/>
  <c r="D1" i="16"/>
  <c r="C1" i="16"/>
  <c r="B1" i="16"/>
  <c r="B45" i="5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AD35" i="5"/>
  <c r="AD36" i="5" s="1"/>
  <c r="AD37" i="5" s="1"/>
  <c r="AD38" i="5" s="1"/>
  <c r="AD39" i="5" s="1"/>
  <c r="AD40" i="5" s="1"/>
  <c r="AD41" i="5" s="1"/>
  <c r="AD42" i="5" s="1"/>
  <c r="AD43" i="5" s="1"/>
  <c r="AD44" i="5" s="1"/>
  <c r="AD45" i="5" s="1"/>
  <c r="AD46" i="5" s="1"/>
  <c r="AD47" i="5" s="1"/>
  <c r="AD48" i="5" s="1"/>
  <c r="AD49" i="5" s="1"/>
  <c r="AD50" i="5" s="1"/>
  <c r="AD51" i="5" s="1"/>
  <c r="AD52" i="5" s="1"/>
  <c r="AD53" i="5" s="1"/>
  <c r="AD54" i="5" s="1"/>
  <c r="AD55" i="5" s="1"/>
  <c r="AD56" i="5" s="1"/>
  <c r="B34" i="5"/>
  <c r="B35" i="5" s="1"/>
  <c r="B36" i="5" s="1"/>
  <c r="B37" i="5" s="1"/>
  <c r="B38" i="5" s="1"/>
  <c r="B39" i="5" s="1"/>
  <c r="B40" i="5" s="1"/>
  <c r="B41" i="5" s="1"/>
  <c r="B42" i="5" s="1"/>
  <c r="B43" i="5" s="1"/>
  <c r="AD33" i="5"/>
  <c r="AD34" i="5" s="1"/>
  <c r="B33" i="5"/>
  <c r="D26" i="5"/>
  <c r="AV25" i="5"/>
  <c r="AK25" i="5"/>
  <c r="I25" i="5"/>
  <c r="AV24" i="5"/>
  <c r="AK24" i="5"/>
  <c r="J24" i="5"/>
  <c r="I24" i="5"/>
  <c r="AG53" i="4"/>
  <c r="CZ19" i="5"/>
  <c r="AZ16" i="5"/>
  <c r="CA9" i="5"/>
  <c r="R8" i="5"/>
  <c r="O7" i="5"/>
  <c r="Q1" i="5"/>
  <c r="A74" i="4"/>
  <c r="A70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P53" i="4"/>
  <c r="O53" i="4"/>
  <c r="N53" i="4"/>
  <c r="J53" i="4"/>
  <c r="G53" i="4"/>
  <c r="W52" i="4"/>
  <c r="P52" i="4"/>
  <c r="O52" i="4"/>
  <c r="N52" i="4"/>
  <c r="J52" i="4"/>
  <c r="G52" i="4"/>
  <c r="F52" i="4"/>
  <c r="E52" i="4"/>
  <c r="C52" i="4"/>
  <c r="W51" i="4"/>
  <c r="P51" i="4"/>
  <c r="O51" i="4"/>
  <c r="N51" i="4"/>
  <c r="J51" i="4"/>
  <c r="H51" i="4"/>
  <c r="F51" i="4"/>
  <c r="E51" i="4"/>
  <c r="C51" i="4"/>
  <c r="W50" i="4"/>
  <c r="P50" i="4"/>
  <c r="O50" i="4"/>
  <c r="N50" i="4"/>
  <c r="J50" i="4"/>
  <c r="H50" i="4"/>
  <c r="F50" i="4"/>
  <c r="E50" i="4"/>
  <c r="C50" i="4"/>
  <c r="W49" i="4"/>
  <c r="P49" i="4"/>
  <c r="O49" i="4"/>
  <c r="N49" i="4"/>
  <c r="W48" i="4"/>
  <c r="P48" i="4"/>
  <c r="O48" i="4"/>
  <c r="N48" i="4"/>
  <c r="W47" i="4"/>
  <c r="P47" i="4"/>
  <c r="O47" i="4"/>
  <c r="N47" i="4"/>
  <c r="W46" i="4"/>
  <c r="P46" i="4"/>
  <c r="O46" i="4"/>
  <c r="N46" i="4"/>
  <c r="W45" i="4"/>
  <c r="P45" i="4"/>
  <c r="O45" i="4"/>
  <c r="N45" i="4"/>
  <c r="W44" i="4"/>
  <c r="P44" i="4"/>
  <c r="O44" i="4"/>
  <c r="N44" i="4"/>
  <c r="W43" i="4"/>
  <c r="W42" i="4"/>
  <c r="P42" i="4"/>
  <c r="O42" i="4"/>
  <c r="N42" i="4"/>
  <c r="W41" i="4"/>
  <c r="P41" i="4"/>
  <c r="O41" i="4"/>
  <c r="N41" i="4"/>
  <c r="W40" i="4"/>
  <c r="P40" i="4"/>
  <c r="O40" i="4"/>
  <c r="N40" i="4"/>
  <c r="W39" i="4"/>
  <c r="P39" i="4"/>
  <c r="O39" i="4"/>
  <c r="N39" i="4"/>
  <c r="W38" i="4"/>
  <c r="P38" i="4"/>
  <c r="O38" i="4"/>
  <c r="N38" i="4"/>
  <c r="W37" i="4"/>
  <c r="P37" i="4"/>
  <c r="O37" i="4"/>
  <c r="N37" i="4"/>
  <c r="W36" i="4"/>
  <c r="P36" i="4"/>
  <c r="O36" i="4"/>
  <c r="N36" i="4"/>
  <c r="W35" i="4"/>
  <c r="P35" i="4"/>
  <c r="O35" i="4"/>
  <c r="N35" i="4"/>
  <c r="U34" i="4"/>
  <c r="F27" i="4"/>
  <c r="F56" i="4" s="1"/>
  <c r="A2" i="4"/>
  <c r="A31" i="4" s="1"/>
  <c r="A1" i="16"/>
  <c r="AB49" i="4" l="1"/>
  <c r="C25" i="4"/>
  <c r="C54" i="4" s="1"/>
  <c r="C19" i="4"/>
  <c r="C48" i="4" s="1"/>
  <c r="B18" i="4"/>
  <c r="C15" i="4"/>
  <c r="C44" i="4" s="1"/>
  <c r="C14" i="4"/>
  <c r="C43" i="4" s="1"/>
  <c r="B13" i="4"/>
  <c r="C9" i="4"/>
  <c r="C38" i="4" s="1"/>
  <c r="C6" i="4"/>
  <c r="C35" i="4" s="1"/>
  <c r="C13" i="4"/>
  <c r="C42" i="4" s="1"/>
  <c r="B7" i="4"/>
  <c r="C27" i="4"/>
  <c r="C56" i="4" s="1"/>
  <c r="B25" i="4"/>
  <c r="B54" i="4" s="1"/>
  <c r="B23" i="4"/>
  <c r="C20" i="4"/>
  <c r="C16" i="4"/>
  <c r="C45" i="4" s="1"/>
  <c r="B15" i="4"/>
  <c r="B14" i="4"/>
  <c r="C10" i="4"/>
  <c r="C39" i="4" s="1"/>
  <c r="B9" i="4"/>
  <c r="B17" i="4"/>
  <c r="B46" i="4" s="1"/>
  <c r="B27" i="4"/>
  <c r="B22" i="4"/>
  <c r="B20" i="4"/>
  <c r="B49" i="4" s="1"/>
  <c r="C17" i="4"/>
  <c r="C12" i="4"/>
  <c r="B10" i="4"/>
  <c r="C7" i="4"/>
  <c r="C36" i="4" s="1"/>
  <c r="B21" i="4"/>
  <c r="C18" i="4"/>
  <c r="C47" i="4" s="1"/>
  <c r="B12" i="4"/>
  <c r="B41" i="4" s="1"/>
  <c r="C8" i="4"/>
  <c r="H23" i="4"/>
  <c r="U17" i="4"/>
  <c r="Z13" i="4"/>
  <c r="U12" i="4"/>
  <c r="H6" i="4"/>
  <c r="H9" i="4"/>
  <c r="Z19" i="4"/>
  <c r="U14" i="4"/>
  <c r="U13" i="4"/>
  <c r="H7" i="4"/>
  <c r="Z20" i="4"/>
  <c r="U19" i="4"/>
  <c r="U15" i="4"/>
  <c r="H13" i="4"/>
  <c r="U23" i="4"/>
  <c r="Z12" i="4"/>
  <c r="O26" i="16"/>
  <c r="BE19" i="5"/>
  <c r="V20" i="4" s="1"/>
  <c r="I11" i="5"/>
  <c r="F12" i="4" s="1"/>
  <c r="F41" i="4" s="1"/>
  <c r="I19" i="5"/>
  <c r="F20" i="4" s="1"/>
  <c r="S7" i="5"/>
  <c r="I6" i="5"/>
  <c r="F7" i="4" s="1"/>
  <c r="F36" i="4" s="1"/>
  <c r="F10" i="5"/>
  <c r="S14" i="5"/>
  <c r="S23" i="5"/>
  <c r="K16" i="16"/>
  <c r="I7" i="5"/>
  <c r="F8" i="4" s="1"/>
  <c r="F37" i="4" s="1"/>
  <c r="K68" i="16"/>
  <c r="L7" i="5"/>
  <c r="L79" i="16"/>
  <c r="Z8" i="4" s="1"/>
  <c r="S8" i="5"/>
  <c r="K100" i="16"/>
  <c r="U9" i="5"/>
  <c r="U10" i="5" s="1"/>
  <c r="L115" i="16"/>
  <c r="U10" i="4" s="1"/>
  <c r="I12" i="5"/>
  <c r="F13" i="4" s="1"/>
  <c r="F42" i="4" s="1"/>
  <c r="K152" i="16"/>
  <c r="L12" i="5"/>
  <c r="L163" i="16"/>
  <c r="S13" i="5"/>
  <c r="K184" i="16"/>
  <c r="U14" i="5"/>
  <c r="AB14" i="5" s="1"/>
  <c r="J14" i="5" s="1"/>
  <c r="L199" i="16"/>
  <c r="I16" i="5"/>
  <c r="F17" i="4" s="1"/>
  <c r="F46" i="4" s="1"/>
  <c r="K236" i="16"/>
  <c r="L16" i="5"/>
  <c r="L247" i="16"/>
  <c r="Z17" i="4" s="1"/>
  <c r="S17" i="5"/>
  <c r="K268" i="16"/>
  <c r="U18" i="5"/>
  <c r="AB18" i="5" s="1"/>
  <c r="J18" i="5" s="1"/>
  <c r="L283" i="16"/>
  <c r="I20" i="5"/>
  <c r="K320" i="16"/>
  <c r="L20" i="5"/>
  <c r="L331" i="16"/>
  <c r="Z21" i="4" s="1"/>
  <c r="S21" i="5"/>
  <c r="K352" i="16"/>
  <c r="U22" i="5"/>
  <c r="AB22" i="5" s="1"/>
  <c r="J22" i="5" s="1"/>
  <c r="L367" i="16"/>
  <c r="I23" i="5"/>
  <c r="K5" i="16"/>
  <c r="L23" i="5"/>
  <c r="P16" i="16"/>
  <c r="L16" i="16"/>
  <c r="O16" i="16"/>
  <c r="N16" i="16"/>
  <c r="Q16" i="16"/>
  <c r="M16" i="16"/>
  <c r="S5" i="5"/>
  <c r="K37" i="16"/>
  <c r="U6" i="5"/>
  <c r="AB6" i="5" s="1"/>
  <c r="J6" i="5" s="1"/>
  <c r="L52" i="16"/>
  <c r="U7" i="4" s="1"/>
  <c r="I8" i="5"/>
  <c r="F9" i="4" s="1"/>
  <c r="F38" i="4" s="1"/>
  <c r="K89" i="16"/>
  <c r="L8" i="5"/>
  <c r="L100" i="16"/>
  <c r="Z9" i="4" s="1"/>
  <c r="S9" i="5"/>
  <c r="K121" i="16"/>
  <c r="L136" i="16"/>
  <c r="I13" i="5"/>
  <c r="F14" i="4" s="1"/>
  <c r="F43" i="4" s="1"/>
  <c r="K173" i="16"/>
  <c r="L13" i="5"/>
  <c r="L184" i="16"/>
  <c r="Z14" i="4" s="1"/>
  <c r="U15" i="5"/>
  <c r="AB15" i="5" s="1"/>
  <c r="L220" i="16"/>
  <c r="U16" i="4" s="1"/>
  <c r="I17" i="5"/>
  <c r="F18" i="4" s="1"/>
  <c r="F47" i="4" s="1"/>
  <c r="K257" i="16"/>
  <c r="L17" i="5"/>
  <c r="L268" i="16"/>
  <c r="Z18" i="4" s="1"/>
  <c r="S18" i="5"/>
  <c r="K289" i="16"/>
  <c r="L304" i="16"/>
  <c r="U20" i="4" s="1"/>
  <c r="I21" i="5"/>
  <c r="K341" i="16"/>
  <c r="L352" i="16"/>
  <c r="Z22" i="4" s="1"/>
  <c r="S22" i="5"/>
  <c r="K373" i="16"/>
  <c r="I5" i="5"/>
  <c r="F6" i="4" s="1"/>
  <c r="F35" i="4" s="1"/>
  <c r="K26" i="16"/>
  <c r="L5" i="5"/>
  <c r="L37" i="16"/>
  <c r="Z6" i="4" s="1"/>
  <c r="S6" i="5"/>
  <c r="K58" i="16"/>
  <c r="U7" i="5"/>
  <c r="AB7" i="5" s="1"/>
  <c r="J7" i="5" s="1"/>
  <c r="L73" i="16"/>
  <c r="U8" i="4" s="1"/>
  <c r="I9" i="5"/>
  <c r="F10" i="4" s="1"/>
  <c r="F39" i="4" s="1"/>
  <c r="K110" i="16"/>
  <c r="L121" i="16"/>
  <c r="Z10" i="4" s="1"/>
  <c r="S11" i="5"/>
  <c r="K142" i="16"/>
  <c r="U12" i="5"/>
  <c r="AB12" i="5" s="1"/>
  <c r="J12" i="5" s="1"/>
  <c r="L157" i="16"/>
  <c r="I14" i="5"/>
  <c r="F15" i="4" s="1"/>
  <c r="F44" i="4" s="1"/>
  <c r="K194" i="16"/>
  <c r="L205" i="16"/>
  <c r="Z15" i="4" s="1"/>
  <c r="S15" i="5"/>
  <c r="K226" i="16"/>
  <c r="U16" i="5"/>
  <c r="AB16" i="5" s="1"/>
  <c r="J16" i="5" s="1"/>
  <c r="L241" i="16"/>
  <c r="I18" i="5"/>
  <c r="F19" i="4" s="1"/>
  <c r="F48" i="4" s="1"/>
  <c r="K278" i="16"/>
  <c r="L18" i="5"/>
  <c r="L289" i="16"/>
  <c r="S19" i="5"/>
  <c r="K310" i="16"/>
  <c r="U20" i="5"/>
  <c r="AB20" i="5" s="1"/>
  <c r="J20" i="5" s="1"/>
  <c r="L325" i="16"/>
  <c r="U21" i="4" s="1"/>
  <c r="I22" i="5"/>
  <c r="K362" i="16"/>
  <c r="L22" i="5"/>
  <c r="L373" i="16"/>
  <c r="Z23" i="4" s="1"/>
  <c r="L14" i="5"/>
  <c r="L10" i="16"/>
  <c r="L26" i="16"/>
  <c r="L6" i="5"/>
  <c r="L58" i="16"/>
  <c r="Z7" i="4" s="1"/>
  <c r="L94" i="16"/>
  <c r="U9" i="4" s="1"/>
  <c r="L142" i="16"/>
  <c r="S12" i="5"/>
  <c r="K163" i="16"/>
  <c r="U13" i="5"/>
  <c r="AB13" i="5" s="1"/>
  <c r="J13" i="5" s="1"/>
  <c r="L178" i="16"/>
  <c r="I15" i="5"/>
  <c r="F16" i="4" s="1"/>
  <c r="F45" i="4" s="1"/>
  <c r="K215" i="16"/>
  <c r="L226" i="16"/>
  <c r="Z16" i="4" s="1"/>
  <c r="S16" i="5"/>
  <c r="K247" i="16"/>
  <c r="U17" i="5"/>
  <c r="AB17" i="5" s="1"/>
  <c r="J17" i="5" s="1"/>
  <c r="L262" i="16"/>
  <c r="U18" i="4" s="1"/>
  <c r="L310" i="16"/>
  <c r="S20" i="5"/>
  <c r="K331" i="16"/>
  <c r="L346" i="16"/>
  <c r="U22" i="4" s="1"/>
  <c r="BS23" i="5"/>
  <c r="I16" i="4"/>
  <c r="I45" i="4" s="1"/>
  <c r="I6" i="4"/>
  <c r="I35" i="4" s="1"/>
  <c r="AP19" i="5"/>
  <c r="L5" i="16"/>
  <c r="I12" i="4"/>
  <c r="I41" i="4" s="1"/>
  <c r="B5" i="5"/>
  <c r="B6" i="4" s="1"/>
  <c r="M26" i="16"/>
  <c r="BE13" i="5"/>
  <c r="V14" i="4" s="1"/>
  <c r="V43" i="4" s="1"/>
  <c r="K1" i="16"/>
  <c r="L1" i="16" s="1"/>
  <c r="M1" i="16" s="1"/>
  <c r="N1" i="16" s="1"/>
  <c r="O1" i="16" s="1"/>
  <c r="P1" i="16" s="1"/>
  <c r="Q1" i="16" s="1"/>
  <c r="H4" i="5" s="1"/>
  <c r="BS20" i="5"/>
  <c r="DE20" i="5"/>
  <c r="I22" i="4"/>
  <c r="I51" i="4" s="1"/>
  <c r="BS14" i="5"/>
  <c r="I10" i="4"/>
  <c r="I39" i="4" s="1"/>
  <c r="I19" i="4"/>
  <c r="I48" i="4" s="1"/>
  <c r="I15" i="4"/>
  <c r="I44" i="4" s="1"/>
  <c r="BD10" i="5"/>
  <c r="BE14" i="5"/>
  <c r="V15" i="4" s="1"/>
  <c r="V44" i="4" s="1"/>
  <c r="BS5" i="5"/>
  <c r="H10" i="5"/>
  <c r="DO10" i="5"/>
  <c r="AD10" i="5"/>
  <c r="AO10" i="5" s="1"/>
  <c r="DM10" i="5"/>
  <c r="I20" i="4"/>
  <c r="BE9" i="5"/>
  <c r="V10" i="4" s="1"/>
  <c r="V39" i="4" s="1"/>
  <c r="I18" i="4"/>
  <c r="I47" i="4" s="1"/>
  <c r="CZ10" i="5"/>
  <c r="AP14" i="5"/>
  <c r="P10" i="5"/>
  <c r="DH18" i="5"/>
  <c r="BS21" i="5"/>
  <c r="I14" i="4"/>
  <c r="I43" i="4" s="1"/>
  <c r="AK7" i="5"/>
  <c r="V10" i="5"/>
  <c r="AR26" i="5"/>
  <c r="I9" i="4"/>
  <c r="I38" i="4" s="1"/>
  <c r="BE7" i="5"/>
  <c r="V8" i="4" s="1"/>
  <c r="V37" i="4" s="1"/>
  <c r="N10" i="5"/>
  <c r="Y10" i="5"/>
  <c r="I23" i="4"/>
  <c r="I52" i="4" s="1"/>
  <c r="BH9" i="5"/>
  <c r="BX9" i="5" s="1"/>
  <c r="BL10" i="5"/>
  <c r="CE10" i="5"/>
  <c r="CY10" i="5"/>
  <c r="CN18" i="5"/>
  <c r="DI19" i="5"/>
  <c r="DE12" i="5"/>
  <c r="BS22" i="5"/>
  <c r="BJ10" i="5"/>
  <c r="CV10" i="5"/>
  <c r="DP10" i="5"/>
  <c r="CN19" i="5"/>
  <c r="BE6" i="5"/>
  <c r="V7" i="4" s="1"/>
  <c r="V36" i="4" s="1"/>
  <c r="C10" i="5"/>
  <c r="BT15" i="5"/>
  <c r="Q68" i="16"/>
  <c r="BB10" i="5"/>
  <c r="X10" i="5"/>
  <c r="DS10" i="5"/>
  <c r="AG11" i="4" s="1"/>
  <c r="AG40" i="4" s="1"/>
  <c r="Q10" i="5"/>
  <c r="AQ23" i="5"/>
  <c r="AO23" i="5"/>
  <c r="Q136" i="16"/>
  <c r="U11" i="5"/>
  <c r="AB11" i="5" s="1"/>
  <c r="J11" i="5" s="1"/>
  <c r="AY10" i="5"/>
  <c r="CL15" i="5"/>
  <c r="BV18" i="5"/>
  <c r="AE10" i="5"/>
  <c r="CF10" i="5"/>
  <c r="CX10" i="5"/>
  <c r="BS12" i="5"/>
  <c r="Q173" i="16"/>
  <c r="AP17" i="5"/>
  <c r="AT15" i="5"/>
  <c r="AS6" i="5"/>
  <c r="DH7" i="5"/>
  <c r="L257" i="16"/>
  <c r="H18" i="4" s="1"/>
  <c r="Q304" i="16"/>
  <c r="U19" i="5"/>
  <c r="AB19" i="5" s="1"/>
  <c r="J19" i="5" s="1"/>
  <c r="DH6" i="5"/>
  <c r="D10" i="5"/>
  <c r="AQ9" i="5"/>
  <c r="O68" i="16"/>
  <c r="B7" i="5"/>
  <c r="B8" i="4" s="1"/>
  <c r="Q79" i="16"/>
  <c r="AF10" i="5"/>
  <c r="AA10" i="5"/>
  <c r="DQ10" i="5"/>
  <c r="BE12" i="5"/>
  <c r="V13" i="4" s="1"/>
  <c r="V42" i="4" s="1"/>
  <c r="CP7" i="5"/>
  <c r="CW10" i="5"/>
  <c r="Q236" i="16"/>
  <c r="N362" i="16"/>
  <c r="I13" i="4"/>
  <c r="I42" i="4" s="1"/>
  <c r="AU19" i="5"/>
  <c r="G10" i="5"/>
  <c r="BC10" i="5"/>
  <c r="DE9" i="5"/>
  <c r="DI21" i="5"/>
  <c r="BV23" i="5"/>
  <c r="BW7" i="5"/>
  <c r="AG10" i="5"/>
  <c r="AX10" i="5"/>
  <c r="CO22" i="5"/>
  <c r="CO14" i="5"/>
  <c r="BE20" i="5"/>
  <c r="V21" i="4" s="1"/>
  <c r="V50" i="4" s="1"/>
  <c r="M10" i="5"/>
  <c r="AB5" i="5"/>
  <c r="AJ10" i="5"/>
  <c r="P94" i="16"/>
  <c r="AT16" i="5"/>
  <c r="BE16" i="5"/>
  <c r="V17" i="4" s="1"/>
  <c r="V46" i="4" s="1"/>
  <c r="O278" i="16"/>
  <c r="O236" i="16"/>
  <c r="Q247" i="16"/>
  <c r="BM10" i="5"/>
  <c r="O10" i="5"/>
  <c r="CB10" i="5"/>
  <c r="M173" i="16"/>
  <c r="Q184" i="16"/>
  <c r="AZ10" i="5"/>
  <c r="CM8" i="5"/>
  <c r="CP21" i="5"/>
  <c r="M205" i="16"/>
  <c r="M341" i="16"/>
  <c r="Q3" i="4"/>
  <c r="BU13" i="5"/>
  <c r="BW13" i="5"/>
  <c r="DI17" i="5"/>
  <c r="DE17" i="5"/>
  <c r="CN17" i="5"/>
  <c r="DI8" i="5"/>
  <c r="DH8" i="5"/>
  <c r="CT10" i="5"/>
  <c r="DD10" i="5" s="1"/>
  <c r="AS7" i="5"/>
  <c r="DF7" i="5"/>
  <c r="AS11" i="5"/>
  <c r="BT13" i="5"/>
  <c r="DH17" i="5"/>
  <c r="AS18" i="5"/>
  <c r="AP18" i="5"/>
  <c r="DE19" i="5"/>
  <c r="M247" i="16"/>
  <c r="BE17" i="5"/>
  <c r="V18" i="4" s="1"/>
  <c r="V47" i="4" s="1"/>
  <c r="M3" i="4"/>
  <c r="BE8" i="5"/>
  <c r="V9" i="4" s="1"/>
  <c r="V38" i="4" s="1"/>
  <c r="DN10" i="5"/>
  <c r="AT11" i="5"/>
  <c r="BV20" i="5"/>
  <c r="CM12" i="5"/>
  <c r="P262" i="16"/>
  <c r="CO20" i="5"/>
  <c r="P352" i="16"/>
  <c r="O352" i="16"/>
  <c r="DH5" i="5"/>
  <c r="DF5" i="5"/>
  <c r="AR6" i="5"/>
  <c r="CO6" i="5"/>
  <c r="CL6" i="5"/>
  <c r="DJ6" i="5"/>
  <c r="BV7" i="5"/>
  <c r="CO7" i="5"/>
  <c r="CL7" i="5"/>
  <c r="R10" i="5"/>
  <c r="W8" i="5"/>
  <c r="W10" i="5" s="1"/>
  <c r="CN9" i="5"/>
  <c r="BX12" i="5"/>
  <c r="AT14" i="5"/>
  <c r="DE14" i="5"/>
  <c r="AU18" i="5"/>
  <c r="BT18" i="5"/>
  <c r="DI18" i="5"/>
  <c r="L21" i="5"/>
  <c r="BE23" i="5"/>
  <c r="O58" i="16"/>
  <c r="P58" i="16"/>
  <c r="O226" i="16"/>
  <c r="P226" i="16"/>
  <c r="L15" i="5"/>
  <c r="DE18" i="5"/>
  <c r="BV19" i="5"/>
  <c r="BO19" i="5"/>
  <c r="BT19" i="5"/>
  <c r="DF20" i="5"/>
  <c r="Q341" i="16"/>
  <c r="AK5" i="5"/>
  <c r="DF6" i="5"/>
  <c r="CP15" i="5"/>
  <c r="DH20" i="5"/>
  <c r="DI20" i="5"/>
  <c r="O110" i="16"/>
  <c r="B9" i="5"/>
  <c r="B10" i="5" s="1"/>
  <c r="B11" i="4" s="1"/>
  <c r="BO13" i="5"/>
  <c r="P184" i="16"/>
  <c r="M13" i="5"/>
  <c r="DI6" i="5"/>
  <c r="DG6" i="5"/>
  <c r="Z10" i="5"/>
  <c r="CM9" i="5"/>
  <c r="DR10" i="5"/>
  <c r="AQ11" i="5"/>
  <c r="CN12" i="5"/>
  <c r="BV14" i="5"/>
  <c r="BT14" i="5"/>
  <c r="M236" i="16"/>
  <c r="BE5" i="5"/>
  <c r="V6" i="4" s="1"/>
  <c r="V35" i="4" s="1"/>
  <c r="CP6" i="5"/>
  <c r="AR7" i="5"/>
  <c r="CM7" i="5"/>
  <c r="E10" i="5"/>
  <c r="AH10" i="5"/>
  <c r="BT11" i="5"/>
  <c r="CM11" i="5"/>
  <c r="BV15" i="5"/>
  <c r="BU15" i="5"/>
  <c r="BT17" i="5"/>
  <c r="B18" i="5"/>
  <c r="B19" i="4" s="1"/>
  <c r="AQ18" i="5"/>
  <c r="BO18" i="5"/>
  <c r="BU18" i="5"/>
  <c r="CL20" i="5"/>
  <c r="DJ20" i="5"/>
  <c r="BU21" i="5"/>
  <c r="P5" i="16"/>
  <c r="Q5" i="16"/>
  <c r="B23" i="5"/>
  <c r="CL23" i="5"/>
  <c r="N121" i="16"/>
  <c r="L9" i="5"/>
  <c r="Q215" i="16"/>
  <c r="B15" i="5"/>
  <c r="B16" i="4" s="1"/>
  <c r="BE18" i="5"/>
  <c r="V19" i="4" s="1"/>
  <c r="V48" i="4" s="1"/>
  <c r="BX18" i="5"/>
  <c r="N289" i="16"/>
  <c r="BN10" i="5"/>
  <c r="CU10" i="5"/>
  <c r="AI10" i="5"/>
  <c r="BW12" i="5"/>
  <c r="AU17" i="5"/>
  <c r="BX17" i="5"/>
  <c r="CO18" i="5"/>
  <c r="BU20" i="5"/>
  <c r="DE21" i="5"/>
  <c r="BW23" i="5"/>
  <c r="P26" i="16"/>
  <c r="Q73" i="16"/>
  <c r="M73" i="16"/>
  <c r="Q94" i="16"/>
  <c r="L215" i="16"/>
  <c r="H16" i="4" s="1"/>
  <c r="Q241" i="16"/>
  <c r="M241" i="16"/>
  <c r="N241" i="16"/>
  <c r="Q262" i="16"/>
  <c r="O362" i="16"/>
  <c r="D22" i="5"/>
  <c r="M367" i="16"/>
  <c r="N367" i="16"/>
  <c r="M373" i="16"/>
  <c r="O31" i="16"/>
  <c r="M68" i="16"/>
  <c r="N68" i="16"/>
  <c r="Q115" i="16"/>
  <c r="L131" i="16"/>
  <c r="H12" i="4" s="1"/>
  <c r="O184" i="16"/>
  <c r="P236" i="16"/>
  <c r="N236" i="16"/>
  <c r="L299" i="16"/>
  <c r="H20" i="4" s="1"/>
  <c r="AR21" i="5"/>
  <c r="AS21" i="5"/>
  <c r="BE21" i="5"/>
  <c r="V22" i="4" s="1"/>
  <c r="V51" i="4" s="1"/>
  <c r="I26" i="5"/>
  <c r="F25" i="4" s="1"/>
  <c r="F54" i="4" s="1"/>
  <c r="Q26" i="16"/>
  <c r="Q31" i="16"/>
  <c r="Q52" i="16"/>
  <c r="P73" i="16"/>
  <c r="O73" i="16"/>
  <c r="P79" i="16"/>
  <c r="N79" i="16"/>
  <c r="P89" i="16"/>
  <c r="Q89" i="16"/>
  <c r="P136" i="16"/>
  <c r="N194" i="16"/>
  <c r="Q220" i="16"/>
  <c r="P241" i="16"/>
  <c r="O241" i="16"/>
  <c r="P247" i="16"/>
  <c r="N247" i="16"/>
  <c r="P257" i="16"/>
  <c r="Q257" i="16"/>
  <c r="P304" i="16"/>
  <c r="BO17" i="5"/>
  <c r="DH19" i="5"/>
  <c r="CL21" i="5"/>
  <c r="N73" i="16"/>
  <c r="M79" i="16"/>
  <c r="L89" i="16"/>
  <c r="Q121" i="16"/>
  <c r="Q163" i="16"/>
  <c r="Q289" i="16"/>
  <c r="Q352" i="16"/>
  <c r="BU6" i="5"/>
  <c r="BO6" i="5"/>
  <c r="BX6" i="5"/>
  <c r="BT6" i="5"/>
  <c r="BW6" i="5"/>
  <c r="BV6" i="5"/>
  <c r="BS6" i="5"/>
  <c r="CH10" i="5"/>
  <c r="CQ10" i="5" s="1"/>
  <c r="CQ9" i="5"/>
  <c r="CD10" i="5"/>
  <c r="AT12" i="5"/>
  <c r="AS12" i="5"/>
  <c r="AR13" i="5"/>
  <c r="AK13" i="5"/>
  <c r="AS13" i="5"/>
  <c r="AQ13" i="5"/>
  <c r="AU13" i="5"/>
  <c r="AT13" i="5"/>
  <c r="CN13" i="5"/>
  <c r="CM13" i="5"/>
  <c r="BU16" i="5"/>
  <c r="BT16" i="5"/>
  <c r="BX16" i="5"/>
  <c r="BO16" i="5"/>
  <c r="CP5" i="5"/>
  <c r="CM5" i="5"/>
  <c r="CP16" i="5"/>
  <c r="CL16" i="5"/>
  <c r="CM16" i="5"/>
  <c r="CO16" i="5"/>
  <c r="CN16" i="5"/>
  <c r="AB11" i="4"/>
  <c r="AB40" i="4" s="1"/>
  <c r="L21" i="4"/>
  <c r="L50" i="4" s="1"/>
  <c r="I50" i="4"/>
  <c r="AU5" i="5"/>
  <c r="AQ5" i="5"/>
  <c r="AT5" i="5"/>
  <c r="AP5" i="5"/>
  <c r="AS5" i="5"/>
  <c r="AR5" i="5"/>
  <c r="AO5" i="5"/>
  <c r="CL5" i="5"/>
  <c r="DJ5" i="5"/>
  <c r="AK6" i="5"/>
  <c r="CM6" i="5"/>
  <c r="DJ7" i="5"/>
  <c r="AR9" i="5"/>
  <c r="AK9" i="5"/>
  <c r="AT9" i="5"/>
  <c r="AO9" i="5"/>
  <c r="AS9" i="5"/>
  <c r="AP9" i="5"/>
  <c r="AU9" i="5"/>
  <c r="BK10" i="5"/>
  <c r="DG9" i="5"/>
  <c r="DJ11" i="5"/>
  <c r="DF11" i="5"/>
  <c r="DI11" i="5"/>
  <c r="DD11" i="5"/>
  <c r="DH11" i="5"/>
  <c r="DG11" i="5"/>
  <c r="DE11" i="5"/>
  <c r="BU12" i="5"/>
  <c r="DH14" i="5"/>
  <c r="DG14" i="5"/>
  <c r="AQ15" i="5"/>
  <c r="DJ16" i="5"/>
  <c r="DF16" i="5"/>
  <c r="DG16" i="5"/>
  <c r="DI16" i="5"/>
  <c r="DH16" i="5"/>
  <c r="DE16" i="5"/>
  <c r="DD16" i="5"/>
  <c r="AQ19" i="5"/>
  <c r="DJ21" i="5"/>
  <c r="DG21" i="5"/>
  <c r="AS22" i="5"/>
  <c r="AK22" i="5"/>
  <c r="AR22" i="5"/>
  <c r="AQ22" i="5"/>
  <c r="N199" i="16"/>
  <c r="BB14" i="5"/>
  <c r="AP13" i="5"/>
  <c r="DI22" i="5"/>
  <c r="DJ22" i="5"/>
  <c r="DE22" i="5"/>
  <c r="DG22" i="5"/>
  <c r="CO23" i="5"/>
  <c r="CM23" i="5"/>
  <c r="BI10" i="5"/>
  <c r="BX8" i="5"/>
  <c r="BS8" i="5"/>
  <c r="BW8" i="5"/>
  <c r="BO8" i="5"/>
  <c r="BU8" i="5"/>
  <c r="BT8" i="5"/>
  <c r="CK16" i="5"/>
  <c r="B3" i="4"/>
  <c r="B32" i="4" s="1"/>
  <c r="BU5" i="5"/>
  <c r="BO5" i="5"/>
  <c r="BX5" i="5"/>
  <c r="BT5" i="5"/>
  <c r="BR5" i="5"/>
  <c r="BW5" i="5"/>
  <c r="BV5" i="5"/>
  <c r="BR6" i="5"/>
  <c r="AR8" i="5"/>
  <c r="AQ8" i="5"/>
  <c r="AU8" i="5"/>
  <c r="AP8" i="5"/>
  <c r="AK8" i="5"/>
  <c r="AT8" i="5"/>
  <c r="AS8" i="5"/>
  <c r="CP8" i="5"/>
  <c r="CL8" i="5"/>
  <c r="CO8" i="5"/>
  <c r="CA10" i="5"/>
  <c r="CN8" i="5"/>
  <c r="CK8" i="5"/>
  <c r="BU11" i="5"/>
  <c r="BO12" i="5"/>
  <c r="DG12" i="5"/>
  <c r="AO13" i="5"/>
  <c r="DJ13" i="5"/>
  <c r="DF13" i="5"/>
  <c r="DH13" i="5"/>
  <c r="DG13" i="5"/>
  <c r="DI13" i="5"/>
  <c r="DE13" i="5"/>
  <c r="DD13" i="5"/>
  <c r="AU14" i="5"/>
  <c r="AR15" i="5"/>
  <c r="AK15" i="5"/>
  <c r="DG15" i="5"/>
  <c r="DF15" i="5"/>
  <c r="DJ15" i="5"/>
  <c r="DE15" i="5"/>
  <c r="DI15" i="5"/>
  <c r="DH15" i="5"/>
  <c r="DD15" i="5"/>
  <c r="AU16" i="5"/>
  <c r="DF22" i="5"/>
  <c r="DJ23" i="5"/>
  <c r="DE23" i="5"/>
  <c r="DF23" i="5"/>
  <c r="DG23" i="5"/>
  <c r="DI23" i="5"/>
  <c r="DI5" i="5"/>
  <c r="DG5" i="5"/>
  <c r="AU6" i="5"/>
  <c r="AQ6" i="5"/>
  <c r="AT6" i="5"/>
  <c r="AP6" i="5"/>
  <c r="AO6" i="5"/>
  <c r="BU7" i="5"/>
  <c r="BO7" i="5"/>
  <c r="BX7" i="5"/>
  <c r="BT7" i="5"/>
  <c r="BS7" i="5"/>
  <c r="DI7" i="5"/>
  <c r="DG7" i="5"/>
  <c r="BA10" i="5"/>
  <c r="CC10" i="5"/>
  <c r="CG10" i="5"/>
  <c r="CO9" i="5"/>
  <c r="DA10" i="5"/>
  <c r="CO12" i="5"/>
  <c r="CO13" i="5"/>
  <c r="AS14" i="5"/>
  <c r="BW14" i="5"/>
  <c r="BO14" i="5"/>
  <c r="BU14" i="5"/>
  <c r="BX14" i="5"/>
  <c r="CM15" i="5"/>
  <c r="CO15" i="5"/>
  <c r="CN15" i="5"/>
  <c r="CK15" i="5"/>
  <c r="AQ17" i="5"/>
  <c r="BV17" i="5"/>
  <c r="BX22" i="5"/>
  <c r="BT22" i="5"/>
  <c r="BU22" i="5"/>
  <c r="BV22" i="5"/>
  <c r="BO22" i="5"/>
  <c r="BR22" i="5"/>
  <c r="BW22" i="5"/>
  <c r="M163" i="16"/>
  <c r="N163" i="16"/>
  <c r="BX19" i="5"/>
  <c r="BU19" i="5"/>
  <c r="N310" i="16"/>
  <c r="M310" i="16"/>
  <c r="P310" i="16"/>
  <c r="O310" i="16"/>
  <c r="L19" i="5"/>
  <c r="CO5" i="5"/>
  <c r="AU7" i="5"/>
  <c r="AQ7" i="5"/>
  <c r="AT7" i="5"/>
  <c r="AP7" i="5"/>
  <c r="AO7" i="5"/>
  <c r="DJ8" i="5"/>
  <c r="DF8" i="5"/>
  <c r="DG8" i="5"/>
  <c r="DE8" i="5"/>
  <c r="DD8" i="5"/>
  <c r="DH9" i="5"/>
  <c r="BX11" i="5"/>
  <c r="BS11" i="5"/>
  <c r="BW11" i="5"/>
  <c r="BO11" i="5"/>
  <c r="CP11" i="5"/>
  <c r="CL11" i="5"/>
  <c r="CO11" i="5"/>
  <c r="CN11" i="5"/>
  <c r="AQ12" i="5"/>
  <c r="DH12" i="5"/>
  <c r="CP14" i="5"/>
  <c r="CL14" i="5"/>
  <c r="CN14" i="5"/>
  <c r="CM14" i="5"/>
  <c r="CK14" i="5"/>
  <c r="AR16" i="5"/>
  <c r="AK16" i="5"/>
  <c r="AQ16" i="5"/>
  <c r="AP16" i="5"/>
  <c r="CP17" i="5"/>
  <c r="CL17" i="5"/>
  <c r="CM17" i="5"/>
  <c r="CO17" i="5"/>
  <c r="CK17" i="5"/>
  <c r="CP19" i="5"/>
  <c r="CL19" i="5"/>
  <c r="CM19" i="5"/>
  <c r="CO19" i="5"/>
  <c r="CK19" i="5"/>
  <c r="AT20" i="5"/>
  <c r="AP20" i="5"/>
  <c r="AQ20" i="5"/>
  <c r="AR20" i="5"/>
  <c r="AK20" i="5"/>
  <c r="AU20" i="5"/>
  <c r="AS20" i="5"/>
  <c r="AU23" i="5"/>
  <c r="BD23" i="5"/>
  <c r="Q10" i="16"/>
  <c r="O10" i="16"/>
  <c r="M10" i="16"/>
  <c r="V23" i="5"/>
  <c r="AB23" i="5" s="1"/>
  <c r="N10" i="16"/>
  <c r="N152" i="16"/>
  <c r="O152" i="16"/>
  <c r="CN5" i="5"/>
  <c r="DD5" i="5"/>
  <c r="CN6" i="5"/>
  <c r="DD6" i="5"/>
  <c r="CN7" i="5"/>
  <c r="DD7" i="5"/>
  <c r="CP9" i="5"/>
  <c r="CL9" i="5"/>
  <c r="CK9" i="5"/>
  <c r="AR11" i="5"/>
  <c r="AK11" i="5"/>
  <c r="AP11" i="5"/>
  <c r="AU11" i="5"/>
  <c r="AR12" i="5"/>
  <c r="AK12" i="5"/>
  <c r="AP12" i="5"/>
  <c r="AU12" i="5"/>
  <c r="BT12" i="5"/>
  <c r="CP12" i="5"/>
  <c r="CL12" i="5"/>
  <c r="CK12" i="5"/>
  <c r="BV13" i="5"/>
  <c r="BS13" i="5"/>
  <c r="BX13" i="5"/>
  <c r="AR14" i="5"/>
  <c r="AK14" i="5"/>
  <c r="AQ14" i="5"/>
  <c r="DJ14" i="5"/>
  <c r="DF14" i="5"/>
  <c r="DD14" i="5"/>
  <c r="DI14" i="5"/>
  <c r="AS15" i="5"/>
  <c r="AP15" i="5"/>
  <c r="AU15" i="5"/>
  <c r="BO15" i="5"/>
  <c r="BV16" i="5"/>
  <c r="AS17" i="5"/>
  <c r="BU17" i="5"/>
  <c r="AR18" i="5"/>
  <c r="AK18" i="5"/>
  <c r="AT18" i="5"/>
  <c r="DJ18" i="5"/>
  <c r="DF18" i="5"/>
  <c r="DG18" i="5"/>
  <c r="DD18" i="5"/>
  <c r="AS19" i="5"/>
  <c r="BO20" i="5"/>
  <c r="CM20" i="5"/>
  <c r="AK21" i="5"/>
  <c r="BV21" i="5"/>
  <c r="BO21" i="5"/>
  <c r="CN21" i="5"/>
  <c r="CM21" i="5"/>
  <c r="CO21" i="5"/>
  <c r="CK21" i="5"/>
  <c r="CN22" i="5"/>
  <c r="CL22" i="5"/>
  <c r="CM22" i="5"/>
  <c r="CP22" i="5"/>
  <c r="BO23" i="5"/>
  <c r="O5" i="16"/>
  <c r="M5" i="16"/>
  <c r="N5" i="16"/>
  <c r="BV12" i="5"/>
  <c r="BR12" i="5"/>
  <c r="AT21" i="5"/>
  <c r="AP21" i="5"/>
  <c r="AU21" i="5"/>
  <c r="AO21" i="5"/>
  <c r="AQ21" i="5"/>
  <c r="O346" i="16"/>
  <c r="N346" i="16"/>
  <c r="P346" i="16"/>
  <c r="Q346" i="16"/>
  <c r="U21" i="5"/>
  <c r="AB21" i="5" s="1"/>
  <c r="J21" i="5" s="1"/>
  <c r="M346" i="16"/>
  <c r="CK5" i="5"/>
  <c r="DE5" i="5"/>
  <c r="CK6" i="5"/>
  <c r="DE6" i="5"/>
  <c r="CK7" i="5"/>
  <c r="DE7" i="5"/>
  <c r="DJ9" i="5"/>
  <c r="DF9" i="5"/>
  <c r="DD9" i="5"/>
  <c r="DI9" i="5"/>
  <c r="BV11" i="5"/>
  <c r="DJ12" i="5"/>
  <c r="DF12" i="5"/>
  <c r="DD12" i="5"/>
  <c r="DI12" i="5"/>
  <c r="CP13" i="5"/>
  <c r="CL13" i="5"/>
  <c r="CK13" i="5"/>
  <c r="BW15" i="5"/>
  <c r="BS15" i="5"/>
  <c r="BR15" i="5"/>
  <c r="BX15" i="5"/>
  <c r="AS16" i="5"/>
  <c r="AR17" i="5"/>
  <c r="AK17" i="5"/>
  <c r="AT17" i="5"/>
  <c r="DJ17" i="5"/>
  <c r="DF17" i="5"/>
  <c r="DG17" i="5"/>
  <c r="DD17" i="5"/>
  <c r="CP18" i="5"/>
  <c r="CL18" i="5"/>
  <c r="CM18" i="5"/>
  <c r="CK18" i="5"/>
  <c r="AR19" i="5"/>
  <c r="AK19" i="5"/>
  <c r="AT19" i="5"/>
  <c r="DJ19" i="5"/>
  <c r="DF19" i="5"/>
  <c r="DG19" i="5"/>
  <c r="DD19" i="5"/>
  <c r="DF21" i="5"/>
  <c r="AS23" i="5"/>
  <c r="AS26" i="5"/>
  <c r="AT26" i="5"/>
  <c r="AP26" i="5"/>
  <c r="AU26" i="5"/>
  <c r="AK26" i="5"/>
  <c r="AO26" i="5"/>
  <c r="AQ26" i="5"/>
  <c r="Q47" i="16"/>
  <c r="O47" i="16"/>
  <c r="N47" i="16"/>
  <c r="M47" i="16"/>
  <c r="N100" i="16"/>
  <c r="M100" i="16"/>
  <c r="O100" i="16"/>
  <c r="P100" i="16"/>
  <c r="N115" i="16"/>
  <c r="O115" i="16"/>
  <c r="BR8" i="5"/>
  <c r="BV8" i="5"/>
  <c r="BR11" i="5"/>
  <c r="BR13" i="5"/>
  <c r="BR14" i="5"/>
  <c r="AO15" i="5"/>
  <c r="AO16" i="5"/>
  <c r="BS16" i="5"/>
  <c r="BW16" i="5"/>
  <c r="AO17" i="5"/>
  <c r="BS17" i="5"/>
  <c r="BW17" i="5"/>
  <c r="AO18" i="5"/>
  <c r="BS18" i="5"/>
  <c r="BW18" i="5"/>
  <c r="AO19" i="5"/>
  <c r="BS19" i="5"/>
  <c r="BW19" i="5"/>
  <c r="CN20" i="5"/>
  <c r="CK20" i="5"/>
  <c r="CP20" i="5"/>
  <c r="DG20" i="5"/>
  <c r="BX21" i="5"/>
  <c r="BT21" i="5"/>
  <c r="BR21" i="5"/>
  <c r="BW21" i="5"/>
  <c r="AT22" i="5"/>
  <c r="AP22" i="5"/>
  <c r="AO22" i="5"/>
  <c r="AU22" i="5"/>
  <c r="DH22" i="5"/>
  <c r="AK23" i="5"/>
  <c r="BX23" i="5"/>
  <c r="BT23" i="5"/>
  <c r="BU23" i="5"/>
  <c r="P10" i="16"/>
  <c r="DH23" i="5"/>
  <c r="DD23" i="5"/>
  <c r="M31" i="16"/>
  <c r="N31" i="16"/>
  <c r="P31" i="16"/>
  <c r="L31" i="16"/>
  <c r="U6" i="4" s="1"/>
  <c r="O178" i="16"/>
  <c r="N178" i="16"/>
  <c r="P178" i="16"/>
  <c r="Q178" i="16"/>
  <c r="M178" i="16"/>
  <c r="M220" i="16"/>
  <c r="N268" i="16"/>
  <c r="M268" i="16"/>
  <c r="O268" i="16"/>
  <c r="P268" i="16"/>
  <c r="N283" i="16"/>
  <c r="O283" i="16"/>
  <c r="BR16" i="5"/>
  <c r="BR17" i="5"/>
  <c r="BR18" i="5"/>
  <c r="BR19" i="5"/>
  <c r="BX20" i="5"/>
  <c r="BT20" i="5"/>
  <c r="BR20" i="5"/>
  <c r="BW20" i="5"/>
  <c r="DH21" i="5"/>
  <c r="AT23" i="5"/>
  <c r="AP23" i="5"/>
  <c r="AR23" i="5"/>
  <c r="CN23" i="5"/>
  <c r="CK23" i="5"/>
  <c r="CP23" i="5"/>
  <c r="O37" i="16"/>
  <c r="N37" i="16"/>
  <c r="P52" i="16"/>
  <c r="M52" i="16"/>
  <c r="N142" i="16"/>
  <c r="M142" i="16"/>
  <c r="P142" i="16"/>
  <c r="O142" i="16"/>
  <c r="O194" i="16"/>
  <c r="M199" i="16"/>
  <c r="P215" i="16"/>
  <c r="Q283" i="16"/>
  <c r="M283" i="16"/>
  <c r="N320" i="16"/>
  <c r="O320" i="16"/>
  <c r="Q331" i="16"/>
  <c r="M331" i="16"/>
  <c r="N331" i="16"/>
  <c r="M20" i="5"/>
  <c r="DD20" i="5"/>
  <c r="DD21" i="5"/>
  <c r="DD22" i="5"/>
  <c r="P37" i="16"/>
  <c r="Q110" i="16"/>
  <c r="P121" i="16"/>
  <c r="O131" i="16"/>
  <c r="N131" i="16"/>
  <c r="P131" i="16"/>
  <c r="Q131" i="16"/>
  <c r="M131" i="16"/>
  <c r="Q142" i="16"/>
  <c r="N157" i="16"/>
  <c r="O157" i="16"/>
  <c r="O173" i="16"/>
  <c r="N173" i="16"/>
  <c r="L173" i="16"/>
  <c r="H14" i="4" s="1"/>
  <c r="P173" i="16"/>
  <c r="M194" i="16"/>
  <c r="Q205" i="16"/>
  <c r="Q278" i="16"/>
  <c r="M278" i="16"/>
  <c r="P289" i="16"/>
  <c r="O299" i="16"/>
  <c r="N299" i="16"/>
  <c r="P299" i="16"/>
  <c r="Q299" i="16"/>
  <c r="M299" i="16"/>
  <c r="Q310" i="16"/>
  <c r="N325" i="16"/>
  <c r="O325" i="16"/>
  <c r="O341" i="16"/>
  <c r="N341" i="16"/>
  <c r="L341" i="16"/>
  <c r="P341" i="16"/>
  <c r="M362" i="16"/>
  <c r="Q373" i="16"/>
  <c r="N373" i="16"/>
  <c r="N26" i="16"/>
  <c r="Q37" i="16"/>
  <c r="P47" i="16"/>
  <c r="N110" i="16"/>
  <c r="M121" i="16"/>
  <c r="O199" i="16"/>
  <c r="O220" i="16"/>
  <c r="N220" i="16"/>
  <c r="P220" i="16"/>
  <c r="N278" i="16"/>
  <c r="M289" i="16"/>
  <c r="O367" i="16"/>
  <c r="M37" i="16"/>
  <c r="L47" i="16"/>
  <c r="O52" i="16"/>
  <c r="N52" i="16"/>
  <c r="Q58" i="16"/>
  <c r="O94" i="16"/>
  <c r="N94" i="16"/>
  <c r="M94" i="16"/>
  <c r="M110" i="16"/>
  <c r="M115" i="16"/>
  <c r="Q152" i="16"/>
  <c r="Q157" i="16"/>
  <c r="P163" i="16"/>
  <c r="N184" i="16"/>
  <c r="M184" i="16"/>
  <c r="O205" i="16"/>
  <c r="O215" i="16"/>
  <c r="N215" i="16"/>
  <c r="M215" i="16"/>
  <c r="Q226" i="16"/>
  <c r="O262" i="16"/>
  <c r="N262" i="16"/>
  <c r="M262" i="16"/>
  <c r="P278" i="16"/>
  <c r="P283" i="16"/>
  <c r="Q320" i="16"/>
  <c r="Q325" i="16"/>
  <c r="P331" i="16"/>
  <c r="N352" i="16"/>
  <c r="M352" i="16"/>
  <c r="N58" i="16"/>
  <c r="M58" i="16"/>
  <c r="O89" i="16"/>
  <c r="N89" i="16"/>
  <c r="M89" i="16"/>
  <c r="Q100" i="16"/>
  <c r="O136" i="16"/>
  <c r="N136" i="16"/>
  <c r="M136" i="16"/>
  <c r="M152" i="16"/>
  <c r="M157" i="16"/>
  <c r="Q194" i="16"/>
  <c r="Q199" i="16"/>
  <c r="P205" i="16"/>
  <c r="N205" i="16"/>
  <c r="N226" i="16"/>
  <c r="M226" i="16"/>
  <c r="O257" i="16"/>
  <c r="N257" i="16"/>
  <c r="M257" i="16"/>
  <c r="Q268" i="16"/>
  <c r="O304" i="16"/>
  <c r="N304" i="16"/>
  <c r="M304" i="16"/>
  <c r="M320" i="16"/>
  <c r="M325" i="16"/>
  <c r="Q362" i="16"/>
  <c r="Q367" i="16"/>
  <c r="P373" i="16"/>
  <c r="L68" i="16"/>
  <c r="H8" i="4" s="1"/>
  <c r="P68" i="16"/>
  <c r="O79" i="16"/>
  <c r="L110" i="16"/>
  <c r="H10" i="4" s="1"/>
  <c r="P110" i="16"/>
  <c r="P115" i="16"/>
  <c r="O121" i="16"/>
  <c r="L152" i="16"/>
  <c r="P152" i="16"/>
  <c r="P157" i="16"/>
  <c r="O163" i="16"/>
  <c r="L194" i="16"/>
  <c r="H15" i="4" s="1"/>
  <c r="P194" i="16"/>
  <c r="P199" i="16"/>
  <c r="L236" i="16"/>
  <c r="H17" i="4" s="1"/>
  <c r="O247" i="16"/>
  <c r="L278" i="16"/>
  <c r="H19" i="4" s="1"/>
  <c r="O289" i="16"/>
  <c r="L320" i="16"/>
  <c r="P320" i="16"/>
  <c r="P325" i="16"/>
  <c r="O331" i="16"/>
  <c r="L362" i="16"/>
  <c r="P362" i="16"/>
  <c r="P367" i="16"/>
  <c r="O373" i="16"/>
  <c r="F49" i="4" l="1"/>
  <c r="F24" i="4"/>
  <c r="V49" i="4"/>
  <c r="AB24" i="4"/>
  <c r="C11" i="4"/>
  <c r="I49" i="4"/>
  <c r="I24" i="4"/>
  <c r="I53" i="4" s="1"/>
  <c r="C49" i="4"/>
  <c r="C24" i="4"/>
  <c r="C53" i="4" s="1"/>
  <c r="B24" i="4"/>
  <c r="B26" i="4" s="1"/>
  <c r="AE23" i="4"/>
  <c r="AE52" i="4" s="1"/>
  <c r="S23" i="4"/>
  <c r="T23" i="4" s="1"/>
  <c r="T52" i="4" s="1"/>
  <c r="Q22" i="4"/>
  <c r="Q51" i="4" s="1"/>
  <c r="AD21" i="4"/>
  <c r="AD50" i="4" s="1"/>
  <c r="R21" i="4"/>
  <c r="R50" i="4" s="1"/>
  <c r="AE20" i="4"/>
  <c r="AE49" i="4" s="1"/>
  <c r="S20" i="4"/>
  <c r="AD19" i="4"/>
  <c r="AD48" i="4" s="1"/>
  <c r="R19" i="4"/>
  <c r="R48" i="4" s="1"/>
  <c r="Q18" i="4"/>
  <c r="Q47" i="4" s="1"/>
  <c r="AE16" i="4"/>
  <c r="AE45" i="4" s="1"/>
  <c r="S16" i="4"/>
  <c r="T16" i="4" s="1"/>
  <c r="T45" i="4" s="1"/>
  <c r="AD15" i="4"/>
  <c r="AD44" i="4" s="1"/>
  <c r="R15" i="4"/>
  <c r="R44" i="4" s="1"/>
  <c r="Q14" i="4"/>
  <c r="Q43" i="4" s="1"/>
  <c r="Q13" i="4"/>
  <c r="Q42" i="4" s="1"/>
  <c r="Q11" i="4"/>
  <c r="Q40" i="4" s="1"/>
  <c r="AE10" i="4"/>
  <c r="AE39" i="4" s="1"/>
  <c r="S10" i="4"/>
  <c r="AD9" i="4"/>
  <c r="AD38" i="4" s="1"/>
  <c r="R9" i="4"/>
  <c r="R38" i="4" s="1"/>
  <c r="Q8" i="4"/>
  <c r="Q37" i="4" s="1"/>
  <c r="AE6" i="4"/>
  <c r="AE35" i="4" s="1"/>
  <c r="S6" i="4"/>
  <c r="S35" i="4" s="1"/>
  <c r="R18" i="4"/>
  <c r="R47" i="4" s="1"/>
  <c r="R11" i="4"/>
  <c r="R40" i="4" s="1"/>
  <c r="R8" i="4"/>
  <c r="R37" i="4" s="1"/>
  <c r="AD23" i="4"/>
  <c r="AD52" i="4" s="1"/>
  <c r="R23" i="4"/>
  <c r="R52" i="4" s="1"/>
  <c r="Q21" i="4"/>
  <c r="Q50" i="4" s="1"/>
  <c r="AD20" i="4"/>
  <c r="AD49" i="4" s="1"/>
  <c r="R20" i="4"/>
  <c r="Q19" i="4"/>
  <c r="Q48" i="4" s="1"/>
  <c r="AE17" i="4"/>
  <c r="AE46" i="4" s="1"/>
  <c r="S17" i="4"/>
  <c r="T17" i="4" s="1"/>
  <c r="T46" i="4" s="1"/>
  <c r="AD16" i="4"/>
  <c r="AD45" i="4" s="1"/>
  <c r="R16" i="4"/>
  <c r="R45" i="4" s="1"/>
  <c r="Q15" i="4"/>
  <c r="Q44" i="4" s="1"/>
  <c r="AE12" i="4"/>
  <c r="AE41" i="4" s="1"/>
  <c r="S12" i="4"/>
  <c r="S41" i="4" s="1"/>
  <c r="AD10" i="4"/>
  <c r="AD39" i="4" s="1"/>
  <c r="R10" i="4"/>
  <c r="R39" i="4" s="1"/>
  <c r="Q9" i="4"/>
  <c r="Q38" i="4" s="1"/>
  <c r="AE7" i="4"/>
  <c r="AE36" i="4" s="1"/>
  <c r="S7" i="4"/>
  <c r="S36" i="4" s="1"/>
  <c r="AD6" i="4"/>
  <c r="AD35" i="4" s="1"/>
  <c r="R6" i="4"/>
  <c r="R35" i="4" s="1"/>
  <c r="AD18" i="4"/>
  <c r="AD47" i="4" s="1"/>
  <c r="AE15" i="4"/>
  <c r="AE44" i="4" s="1"/>
  <c r="AD14" i="4"/>
  <c r="AD43" i="4" s="1"/>
  <c r="R13" i="4"/>
  <c r="R42" i="4" s="1"/>
  <c r="Q12" i="4"/>
  <c r="Q41" i="4" s="1"/>
  <c r="S9" i="4"/>
  <c r="S38" i="4" s="1"/>
  <c r="AE24" i="4"/>
  <c r="AE53" i="4" s="1"/>
  <c r="Q23" i="4"/>
  <c r="Q52" i="4" s="1"/>
  <c r="AE22" i="4"/>
  <c r="AE51" i="4" s="1"/>
  <c r="S22" i="4"/>
  <c r="T22" i="4" s="1"/>
  <c r="T51" i="4" s="1"/>
  <c r="Q20" i="4"/>
  <c r="AE18" i="4"/>
  <c r="AE47" i="4" s="1"/>
  <c r="S18" i="4"/>
  <c r="S47" i="4" s="1"/>
  <c r="AD17" i="4"/>
  <c r="AD46" i="4" s="1"/>
  <c r="R17" i="4"/>
  <c r="R46" i="4" s="1"/>
  <c r="Q16" i="4"/>
  <c r="Q45" i="4" s="1"/>
  <c r="AE14" i="4"/>
  <c r="AE43" i="4" s="1"/>
  <c r="S14" i="4"/>
  <c r="S43" i="4" s="1"/>
  <c r="AE13" i="4"/>
  <c r="AE42" i="4" s="1"/>
  <c r="S13" i="4"/>
  <c r="S42" i="4" s="1"/>
  <c r="AD12" i="4"/>
  <c r="AD41" i="4" s="1"/>
  <c r="R12" i="4"/>
  <c r="R41" i="4" s="1"/>
  <c r="Q10" i="4"/>
  <c r="Q39" i="4" s="1"/>
  <c r="AE8" i="4"/>
  <c r="AE37" i="4" s="1"/>
  <c r="S8" i="4"/>
  <c r="S37" i="4" s="1"/>
  <c r="AD7" i="4"/>
  <c r="AD36" i="4" s="1"/>
  <c r="R7" i="4"/>
  <c r="R36" i="4" s="1"/>
  <c r="Q6" i="4"/>
  <c r="Q35" i="4" s="1"/>
  <c r="AD24" i="4"/>
  <c r="AD53" i="4" s="1"/>
  <c r="AD22" i="4"/>
  <c r="AD51" i="4" s="1"/>
  <c r="R22" i="4"/>
  <c r="R51" i="4" s="1"/>
  <c r="AE21" i="4"/>
  <c r="AE50" i="4" s="1"/>
  <c r="S21" i="4"/>
  <c r="T21" i="4" s="1"/>
  <c r="T50" i="4" s="1"/>
  <c r="AE19" i="4"/>
  <c r="AE48" i="4" s="1"/>
  <c r="S19" i="4"/>
  <c r="S48" i="4" s="1"/>
  <c r="Q17" i="4"/>
  <c r="Q46" i="4" s="1"/>
  <c r="S15" i="4"/>
  <c r="T15" i="4" s="1"/>
  <c r="T44" i="4" s="1"/>
  <c r="R14" i="4"/>
  <c r="R43" i="4" s="1"/>
  <c r="AD13" i="4"/>
  <c r="AD42" i="4" s="1"/>
  <c r="AE9" i="4"/>
  <c r="AE38" i="4" s="1"/>
  <c r="AD8" i="4"/>
  <c r="AD37" i="4" s="1"/>
  <c r="Q7" i="4"/>
  <c r="Q36" i="4" s="1"/>
  <c r="M27" i="4"/>
  <c r="M56" i="4" s="1"/>
  <c r="M17" i="4"/>
  <c r="M46" i="4" s="1"/>
  <c r="M12" i="4"/>
  <c r="M41" i="4" s="1"/>
  <c r="M7" i="4"/>
  <c r="M36" i="4" s="1"/>
  <c r="M20" i="4"/>
  <c r="M16" i="4"/>
  <c r="M45" i="4" s="1"/>
  <c r="M10" i="4"/>
  <c r="M39" i="4" s="1"/>
  <c r="M22" i="4"/>
  <c r="M51" i="4" s="1"/>
  <c r="M18" i="4"/>
  <c r="M47" i="4" s="1"/>
  <c r="M13" i="4"/>
  <c r="M42" i="4" s="1"/>
  <c r="M11" i="4"/>
  <c r="M40" i="4" s="1"/>
  <c r="M8" i="4"/>
  <c r="M37" i="4" s="1"/>
  <c r="M21" i="4"/>
  <c r="M50" i="4" s="1"/>
  <c r="M19" i="4"/>
  <c r="M48" i="4" s="1"/>
  <c r="M15" i="4"/>
  <c r="M44" i="4" s="1"/>
  <c r="M14" i="4"/>
  <c r="M43" i="4" s="1"/>
  <c r="M9" i="4"/>
  <c r="M38" i="4" s="1"/>
  <c r="M25" i="4"/>
  <c r="M54" i="4" s="1"/>
  <c r="M23" i="4"/>
  <c r="M52" i="4" s="1"/>
  <c r="M6" i="4"/>
  <c r="M35" i="4" s="1"/>
  <c r="AA19" i="4"/>
  <c r="X17" i="4"/>
  <c r="X46" i="4" s="1"/>
  <c r="U37" i="4"/>
  <c r="B40" i="4"/>
  <c r="AA13" i="4"/>
  <c r="AA42" i="4" s="1"/>
  <c r="AF23" i="4"/>
  <c r="AH23" i="4" s="1"/>
  <c r="Z45" i="4"/>
  <c r="K9" i="4"/>
  <c r="K38" i="4" s="1"/>
  <c r="U47" i="4"/>
  <c r="AA16" i="4"/>
  <c r="AA45" i="4" s="1"/>
  <c r="Y7" i="4"/>
  <c r="Y36" i="4" s="1"/>
  <c r="U49" i="4"/>
  <c r="AA18" i="4"/>
  <c r="AA47" i="4" s="1"/>
  <c r="AF22" i="4"/>
  <c r="K23" i="4"/>
  <c r="K52" i="4" s="1"/>
  <c r="X16" i="4"/>
  <c r="X45" i="4" s="1"/>
  <c r="Z38" i="4"/>
  <c r="AA6" i="4"/>
  <c r="AA35" i="4" s="1"/>
  <c r="AA14" i="4"/>
  <c r="AA43" i="4" s="1"/>
  <c r="AA7" i="4"/>
  <c r="AA36" i="4" s="1"/>
  <c r="B45" i="4"/>
  <c r="B37" i="4"/>
  <c r="AA17" i="4"/>
  <c r="AA46" i="4" s="1"/>
  <c r="AA52" i="4"/>
  <c r="AA20" i="4"/>
  <c r="AA12" i="4"/>
  <c r="AA41" i="4" s="1"/>
  <c r="U38" i="4"/>
  <c r="Z35" i="4"/>
  <c r="Z47" i="4"/>
  <c r="AA8" i="4"/>
  <c r="AA37" i="4" s="1"/>
  <c r="Z39" i="4"/>
  <c r="AG22" i="4"/>
  <c r="Z43" i="4"/>
  <c r="U41" i="4"/>
  <c r="X15" i="4"/>
  <c r="X44" i="4" s="1"/>
  <c r="X10" i="4"/>
  <c r="X39" i="4" s="1"/>
  <c r="L10" i="5"/>
  <c r="S10" i="5" s="1"/>
  <c r="AB9" i="5"/>
  <c r="J9" i="5" s="1"/>
  <c r="G8" i="4"/>
  <c r="G37" i="4" s="1"/>
  <c r="Q32" i="4"/>
  <c r="I10" i="5"/>
  <c r="F11" i="4" s="1"/>
  <c r="L22" i="4"/>
  <c r="L51" i="4" s="1"/>
  <c r="X21" i="4"/>
  <c r="X50" i="4" s="1"/>
  <c r="X19" i="4"/>
  <c r="X48" i="4" s="1"/>
  <c r="AA15" i="4"/>
  <c r="AA10" i="4"/>
  <c r="Y22" i="4"/>
  <c r="Y51" i="4" s="1"/>
  <c r="K22" i="4"/>
  <c r="K51" i="4" s="1"/>
  <c r="Y13" i="4"/>
  <c r="Y42" i="4" s="1"/>
  <c r="M32" i="4"/>
  <c r="BV9" i="5"/>
  <c r="G4" i="5"/>
  <c r="R4" i="5"/>
  <c r="AA4" i="5" s="1"/>
  <c r="A4" i="4"/>
  <c r="A33" i="4" s="1"/>
  <c r="BO9" i="5"/>
  <c r="BO10" i="5" s="1"/>
  <c r="BW9" i="5"/>
  <c r="AS10" i="5"/>
  <c r="BH10" i="5"/>
  <c r="BR10" i="5" s="1"/>
  <c r="BS9" i="5"/>
  <c r="AP10" i="5"/>
  <c r="B39" i="4"/>
  <c r="BR9" i="5"/>
  <c r="I11" i="4"/>
  <c r="I40" i="4" s="1"/>
  <c r="BT9" i="5"/>
  <c r="B51" i="4"/>
  <c r="D22" i="4"/>
  <c r="D51" i="4" s="1"/>
  <c r="B50" i="4"/>
  <c r="D21" i="4"/>
  <c r="D50" i="4" s="1"/>
  <c r="B52" i="4"/>
  <c r="D23" i="4"/>
  <c r="D52" i="4" s="1"/>
  <c r="AT10" i="5"/>
  <c r="C40" i="4"/>
  <c r="DF10" i="5"/>
  <c r="U43" i="4"/>
  <c r="AQ10" i="5"/>
  <c r="BU9" i="5"/>
  <c r="Y23" i="4"/>
  <c r="Y52" i="4" s="1"/>
  <c r="AR10" i="5"/>
  <c r="L17" i="4"/>
  <c r="L46" i="4" s="1"/>
  <c r="H46" i="4"/>
  <c r="B48" i="4"/>
  <c r="E19" i="4"/>
  <c r="E48" i="4" s="1"/>
  <c r="K13" i="4"/>
  <c r="K42" i="4" s="1"/>
  <c r="DI10" i="5"/>
  <c r="K17" i="4"/>
  <c r="K46" i="4" s="1"/>
  <c r="H36" i="4"/>
  <c r="X6" i="4"/>
  <c r="X35" i="4" s="1"/>
  <c r="D19" i="4"/>
  <c r="D48" i="4" s="1"/>
  <c r="D17" i="4"/>
  <c r="D46" i="4" s="1"/>
  <c r="E16" i="4"/>
  <c r="E45" i="4" s="1"/>
  <c r="D16" i="4"/>
  <c r="D45" i="4" s="1"/>
  <c r="D12" i="4"/>
  <c r="D41" i="4" s="1"/>
  <c r="E7" i="4"/>
  <c r="E36" i="4" s="1"/>
  <c r="D8" i="4"/>
  <c r="D37" i="4" s="1"/>
  <c r="D20" i="4"/>
  <c r="D49" i="4" s="1"/>
  <c r="D25" i="4"/>
  <c r="D54" i="4" s="1"/>
  <c r="E20" i="4"/>
  <c r="E49" i="4" s="1"/>
  <c r="E25" i="4"/>
  <c r="E54" i="4" s="1"/>
  <c r="D7" i="4"/>
  <c r="D36" i="4" s="1"/>
  <c r="B36" i="4"/>
  <c r="L23" i="4"/>
  <c r="L52" i="4" s="1"/>
  <c r="AU10" i="5"/>
  <c r="AK10" i="5"/>
  <c r="AB10" i="5"/>
  <c r="J10" i="5" s="1"/>
  <c r="DG10" i="5"/>
  <c r="DE10" i="5"/>
  <c r="AE11" i="4" s="1"/>
  <c r="DH10" i="5"/>
  <c r="DJ10" i="5"/>
  <c r="AB8" i="5"/>
  <c r="J8" i="5" s="1"/>
  <c r="BE10" i="5"/>
  <c r="V11" i="4" s="1"/>
  <c r="V40" i="4" s="1"/>
  <c r="J23" i="5"/>
  <c r="W53" i="4"/>
  <c r="E6" i="4"/>
  <c r="E35" i="4" s="1"/>
  <c r="D6" i="4"/>
  <c r="D35" i="4" s="1"/>
  <c r="B35" i="4"/>
  <c r="B38" i="4"/>
  <c r="E9" i="4"/>
  <c r="E38" i="4" s="1"/>
  <c r="D9" i="4"/>
  <c r="D38" i="4" s="1"/>
  <c r="AV26" i="5"/>
  <c r="B43" i="4"/>
  <c r="E14" i="4"/>
  <c r="E43" i="4" s="1"/>
  <c r="D14" i="4"/>
  <c r="D43" i="4" s="1"/>
  <c r="B56" i="4"/>
  <c r="E27" i="4"/>
  <c r="E56" i="4" s="1"/>
  <c r="D27" i="4"/>
  <c r="D56" i="4" s="1"/>
  <c r="C41" i="4"/>
  <c r="E12" i="4"/>
  <c r="E41" i="4" s="1"/>
  <c r="C37" i="4"/>
  <c r="E8" i="4"/>
  <c r="E37" i="4" s="1"/>
  <c r="CP10" i="5"/>
  <c r="CL10" i="5"/>
  <c r="AD11" i="4" s="1"/>
  <c r="CO10" i="5"/>
  <c r="CN10" i="5"/>
  <c r="CM10" i="5"/>
  <c r="CK10" i="5"/>
  <c r="C46" i="4"/>
  <c r="E17" i="4"/>
  <c r="E46" i="4" s="1"/>
  <c r="B44" i="4"/>
  <c r="E15" i="4"/>
  <c r="E44" i="4" s="1"/>
  <c r="D15" i="4"/>
  <c r="D44" i="4" s="1"/>
  <c r="B47" i="4"/>
  <c r="E18" i="4"/>
  <c r="E47" i="4" s="1"/>
  <c r="D18" i="4"/>
  <c r="D47" i="4" s="1"/>
  <c r="B42" i="4"/>
  <c r="E13" i="4"/>
  <c r="E42" i="4" s="1"/>
  <c r="D13" i="4"/>
  <c r="D42" i="4" s="1"/>
  <c r="V24" i="4" l="1"/>
  <c r="V53" i="4" s="1"/>
  <c r="AF21" i="4"/>
  <c r="S11" i="4"/>
  <c r="S24" i="4" s="1"/>
  <c r="AG21" i="4"/>
  <c r="Q24" i="4"/>
  <c r="Q53" i="4" s="1"/>
  <c r="AA49" i="4"/>
  <c r="B53" i="4"/>
  <c r="T20" i="4"/>
  <c r="T49" i="4" s="1"/>
  <c r="Q49" i="4"/>
  <c r="R49" i="4"/>
  <c r="R24" i="4"/>
  <c r="R53" i="4" s="1"/>
  <c r="M49" i="4"/>
  <c r="M24" i="4"/>
  <c r="M53" i="4" s="1"/>
  <c r="AC19" i="4"/>
  <c r="AC48" i="4" s="1"/>
  <c r="AA9" i="4"/>
  <c r="AA38" i="4" s="1"/>
  <c r="L19" i="4"/>
  <c r="L48" i="4" s="1"/>
  <c r="H48" i="4"/>
  <c r="L6" i="4"/>
  <c r="L35" i="4" s="1"/>
  <c r="H52" i="4"/>
  <c r="H35" i="4"/>
  <c r="AI23" i="4"/>
  <c r="AI52" i="4" s="1"/>
  <c r="K6" i="4"/>
  <c r="K35" i="4" s="1"/>
  <c r="K19" i="4"/>
  <c r="K48" i="4" s="1"/>
  <c r="F53" i="4"/>
  <c r="G7" i="4"/>
  <c r="G36" i="4" s="1"/>
  <c r="Z50" i="4"/>
  <c r="G18" i="4"/>
  <c r="G47" i="4" s="1"/>
  <c r="F26" i="4"/>
  <c r="F55" i="4" s="1"/>
  <c r="G11" i="4"/>
  <c r="G40" i="4" s="1"/>
  <c r="L8" i="4"/>
  <c r="L37" i="4" s="1"/>
  <c r="H41" i="4"/>
  <c r="U46" i="4"/>
  <c r="AC6" i="4"/>
  <c r="Y17" i="4"/>
  <c r="Y46" i="4" s="1"/>
  <c r="H37" i="4"/>
  <c r="K8" i="4"/>
  <c r="K37" i="4" s="1"/>
  <c r="K16" i="4"/>
  <c r="K45" i="4" s="1"/>
  <c r="K18" i="4"/>
  <c r="K47" i="4" s="1"/>
  <c r="BT10" i="5"/>
  <c r="AC13" i="4"/>
  <c r="AC42" i="4" s="1"/>
  <c r="AA48" i="4"/>
  <c r="AC20" i="4"/>
  <c r="AC8" i="4"/>
  <c r="AC37" i="4" s="1"/>
  <c r="AC14" i="4"/>
  <c r="AC43" i="4" s="1"/>
  <c r="AC7" i="4"/>
  <c r="AC36" i="4" s="1"/>
  <c r="AC17" i="4"/>
  <c r="AC46" i="4" s="1"/>
  <c r="J19" i="4"/>
  <c r="J48" i="4" s="1"/>
  <c r="G16" i="4"/>
  <c r="G45" i="4" s="1"/>
  <c r="G19" i="4"/>
  <c r="G48" i="4" s="1"/>
  <c r="G13" i="4"/>
  <c r="G42" i="4" s="1"/>
  <c r="G12" i="4"/>
  <c r="G41" i="4" s="1"/>
  <c r="J17" i="4"/>
  <c r="J46" i="4" s="1"/>
  <c r="G14" i="4"/>
  <c r="O14" i="4" s="1"/>
  <c r="G15" i="4"/>
  <c r="G44" i="4" s="1"/>
  <c r="J8" i="4"/>
  <c r="J37" i="4" s="1"/>
  <c r="J6" i="4"/>
  <c r="J35" i="4" s="1"/>
  <c r="G10" i="4"/>
  <c r="G39" i="4" s="1"/>
  <c r="F40" i="4"/>
  <c r="G20" i="4"/>
  <c r="G49" i="4" s="1"/>
  <c r="J14" i="4"/>
  <c r="N14" i="4" s="1"/>
  <c r="N43" i="4" s="1"/>
  <c r="J20" i="4"/>
  <c r="J49" i="4" s="1"/>
  <c r="G17" i="4"/>
  <c r="G46" i="4" s="1"/>
  <c r="G9" i="4"/>
  <c r="G38" i="4" s="1"/>
  <c r="G6" i="4"/>
  <c r="G35" i="4" s="1"/>
  <c r="BW10" i="5"/>
  <c r="E24" i="4"/>
  <c r="E53" i="4" s="1"/>
  <c r="J10" i="4"/>
  <c r="J39" i="4" s="1"/>
  <c r="H44" i="4"/>
  <c r="L10" i="4"/>
  <c r="L39" i="4" s="1"/>
  <c r="BV10" i="5"/>
  <c r="H39" i="4"/>
  <c r="K10" i="4"/>
  <c r="K39" i="4" s="1"/>
  <c r="T11" i="4"/>
  <c r="T40" i="4" s="1"/>
  <c r="AF10" i="4"/>
  <c r="BS10" i="5"/>
  <c r="BU10" i="5"/>
  <c r="M26" i="4"/>
  <c r="M55" i="4" s="1"/>
  <c r="E10" i="4"/>
  <c r="E39" i="4" s="1"/>
  <c r="D10" i="4"/>
  <c r="D39" i="4" s="1"/>
  <c r="T10" i="4"/>
  <c r="T39" i="4" s="1"/>
  <c r="BX10" i="5"/>
  <c r="F4" i="5"/>
  <c r="Q4" i="5"/>
  <c r="Z4" i="5" s="1"/>
  <c r="T6" i="4"/>
  <c r="T35" i="4" s="1"/>
  <c r="D11" i="4"/>
  <c r="D40" i="4" s="1"/>
  <c r="Z49" i="4"/>
  <c r="X22" i="4"/>
  <c r="X51" i="4" s="1"/>
  <c r="L12" i="4"/>
  <c r="L41" i="4" s="1"/>
  <c r="J9" i="4"/>
  <c r="J38" i="4" s="1"/>
  <c r="K20" i="4"/>
  <c r="K49" i="4" s="1"/>
  <c r="H38" i="4"/>
  <c r="L20" i="4"/>
  <c r="L49" i="4" s="1"/>
  <c r="U51" i="4"/>
  <c r="H11" i="4"/>
  <c r="H24" i="4" s="1"/>
  <c r="H45" i="4"/>
  <c r="Y8" i="4"/>
  <c r="Y37" i="4" s="1"/>
  <c r="X18" i="4"/>
  <c r="X47" i="4" s="1"/>
  <c r="X8" i="4"/>
  <c r="X37" i="4" s="1"/>
  <c r="Z44" i="4"/>
  <c r="AF16" i="4"/>
  <c r="Y14" i="4"/>
  <c r="Y43" i="4" s="1"/>
  <c r="AF20" i="4"/>
  <c r="X14" i="4"/>
  <c r="X43" i="4" s="1"/>
  <c r="U52" i="4"/>
  <c r="Y20" i="4"/>
  <c r="Y49" i="4" s="1"/>
  <c r="AC16" i="4"/>
  <c r="E11" i="4"/>
  <c r="E40" i="4" s="1"/>
  <c r="X20" i="4"/>
  <c r="AF9" i="4"/>
  <c r="AC23" i="4"/>
  <c r="X12" i="4"/>
  <c r="X41" i="4" s="1"/>
  <c r="Z11" i="4"/>
  <c r="Z24" i="4" s="1"/>
  <c r="AF51" i="4"/>
  <c r="U50" i="4"/>
  <c r="Z51" i="4"/>
  <c r="Y12" i="4"/>
  <c r="Y41" i="4" s="1"/>
  <c r="Y21" i="4"/>
  <c r="Y50" i="4" s="1"/>
  <c r="Y9" i="4"/>
  <c r="Y38" i="4" s="1"/>
  <c r="Z52" i="4"/>
  <c r="AF12" i="4"/>
  <c r="X23" i="4"/>
  <c r="X52" i="4" s="1"/>
  <c r="J16" i="4"/>
  <c r="J45" i="4" s="1"/>
  <c r="AC12" i="4"/>
  <c r="K12" i="4"/>
  <c r="K41" i="4" s="1"/>
  <c r="H49" i="4"/>
  <c r="L16" i="4"/>
  <c r="L45" i="4" s="1"/>
  <c r="Y18" i="4"/>
  <c r="Y47" i="4" s="1"/>
  <c r="Z41" i="4"/>
  <c r="L9" i="4"/>
  <c r="L38" i="4" s="1"/>
  <c r="J12" i="4"/>
  <c r="J41" i="4" s="1"/>
  <c r="U36" i="4"/>
  <c r="X7" i="4"/>
  <c r="X36" i="4" s="1"/>
  <c r="Z42" i="4"/>
  <c r="AE40" i="4"/>
  <c r="T12" i="4"/>
  <c r="T41" i="4" s="1"/>
  <c r="K7" i="4"/>
  <c r="K36" i="4" s="1"/>
  <c r="Z48" i="4"/>
  <c r="L7" i="4"/>
  <c r="L36" i="4" s="1"/>
  <c r="S45" i="4"/>
  <c r="Y10" i="4"/>
  <c r="Y39" i="4" s="1"/>
  <c r="AF50" i="4"/>
  <c r="Y19" i="4"/>
  <c r="Y48" i="4" s="1"/>
  <c r="L13" i="4"/>
  <c r="L42" i="4" s="1"/>
  <c r="K14" i="4"/>
  <c r="K43" i="4" s="1"/>
  <c r="J7" i="4"/>
  <c r="J36" i="4" s="1"/>
  <c r="J13" i="4"/>
  <c r="J42" i="4" s="1"/>
  <c r="Z36" i="4"/>
  <c r="Z46" i="4"/>
  <c r="S51" i="4"/>
  <c r="T13" i="4"/>
  <c r="T42" i="4" s="1"/>
  <c r="AC18" i="4"/>
  <c r="U48" i="4"/>
  <c r="U45" i="4"/>
  <c r="H42" i="4"/>
  <c r="AF19" i="4"/>
  <c r="K15" i="4"/>
  <c r="K44" i="4" s="1"/>
  <c r="U35" i="4"/>
  <c r="X13" i="4"/>
  <c r="X42" i="4" s="1"/>
  <c r="U42" i="4"/>
  <c r="AF8" i="4"/>
  <c r="AF15" i="4"/>
  <c r="L18" i="4"/>
  <c r="L47" i="4" s="1"/>
  <c r="AF17" i="4"/>
  <c r="Y15" i="4"/>
  <c r="Y44" i="4" s="1"/>
  <c r="Z37" i="4"/>
  <c r="AF7" i="4"/>
  <c r="L15" i="4"/>
  <c r="L44" i="4" s="1"/>
  <c r="S46" i="4"/>
  <c r="J15" i="4"/>
  <c r="J44" i="4" s="1"/>
  <c r="AF13" i="4"/>
  <c r="AF6" i="4"/>
  <c r="Y6" i="4"/>
  <c r="Y35" i="4" s="1"/>
  <c r="J18" i="4"/>
  <c r="J47" i="4" s="1"/>
  <c r="S52" i="4"/>
  <c r="H47" i="4"/>
  <c r="Y16" i="4"/>
  <c r="Y45" i="4" s="1"/>
  <c r="U44" i="4"/>
  <c r="AF14" i="4"/>
  <c r="X9" i="4"/>
  <c r="X38" i="4" s="1"/>
  <c r="AF18" i="4"/>
  <c r="H43" i="4"/>
  <c r="L14" i="4"/>
  <c r="L43" i="4" s="1"/>
  <c r="U11" i="4"/>
  <c r="U24" i="4" s="1"/>
  <c r="AD40" i="4"/>
  <c r="U39" i="4"/>
  <c r="S40" i="4"/>
  <c r="T19" i="4"/>
  <c r="T48" i="4" s="1"/>
  <c r="T14" i="4"/>
  <c r="T43" i="4" s="1"/>
  <c r="T8" i="4"/>
  <c r="T37" i="4" s="1"/>
  <c r="S44" i="4"/>
  <c r="S49" i="4"/>
  <c r="T7" i="4"/>
  <c r="T36" i="4" s="1"/>
  <c r="T9" i="4"/>
  <c r="T38" i="4" s="1"/>
  <c r="T18" i="4"/>
  <c r="T47" i="4" s="1"/>
  <c r="S50" i="4"/>
  <c r="S39" i="4"/>
  <c r="C26" i="4"/>
  <c r="C55" i="4" s="1"/>
  <c r="D24" i="4"/>
  <c r="D53" i="4" s="1"/>
  <c r="B55" i="4"/>
  <c r="AF52" i="4"/>
  <c r="T24" i="4" l="1"/>
  <c r="T53" i="4" s="1"/>
  <c r="AC49" i="4"/>
  <c r="X49" i="4"/>
  <c r="U40" i="4"/>
  <c r="S53" i="4"/>
  <c r="AA11" i="4"/>
  <c r="AC9" i="4"/>
  <c r="AC38" i="4" s="1"/>
  <c r="G43" i="4"/>
  <c r="O43" i="4"/>
  <c r="L11" i="4"/>
  <c r="L40" i="4" s="1"/>
  <c r="AH7" i="4"/>
  <c r="AH12" i="4"/>
  <c r="AF43" i="4"/>
  <c r="AH14" i="4"/>
  <c r="AF45" i="4"/>
  <c r="AH16" i="4"/>
  <c r="AI16" i="4" s="1"/>
  <c r="AI45" i="4" s="1"/>
  <c r="AF42" i="4"/>
  <c r="AH13" i="4"/>
  <c r="AF48" i="4"/>
  <c r="AH19" i="4"/>
  <c r="AH20" i="4"/>
  <c r="AH10" i="4"/>
  <c r="AH39" i="4" s="1"/>
  <c r="AF44" i="4"/>
  <c r="AH15" i="4"/>
  <c r="AF38" i="4"/>
  <c r="AH9" i="4"/>
  <c r="AH18" i="4"/>
  <c r="AH17" i="4"/>
  <c r="AH46" i="4" s="1"/>
  <c r="AF37" i="4"/>
  <c r="AH8" i="4"/>
  <c r="AF35" i="4"/>
  <c r="AH6" i="4"/>
  <c r="J43" i="4"/>
  <c r="AH52" i="4"/>
  <c r="AF39" i="4"/>
  <c r="K11" i="4"/>
  <c r="K40" i="4" s="1"/>
  <c r="AA44" i="4"/>
  <c r="AC15" i="4"/>
  <c r="AA39" i="4"/>
  <c r="AC10" i="4"/>
  <c r="AC45" i="4"/>
  <c r="AC41" i="4"/>
  <c r="AC47" i="4"/>
  <c r="AC52" i="4"/>
  <c r="AC35" i="4"/>
  <c r="P4" i="5"/>
  <c r="Y4" i="5" s="1"/>
  <c r="E4" i="5"/>
  <c r="Z40" i="4"/>
  <c r="AF41" i="4"/>
  <c r="J11" i="4"/>
  <c r="J40" i="4" s="1"/>
  <c r="H40" i="4"/>
  <c r="AF49" i="4"/>
  <c r="AF11" i="4"/>
  <c r="AF46" i="4"/>
  <c r="AF36" i="4"/>
  <c r="Y11" i="4"/>
  <c r="Y40" i="4" s="1"/>
  <c r="X11" i="4"/>
  <c r="X40" i="4" s="1"/>
  <c r="AF47" i="4"/>
  <c r="D26" i="4"/>
  <c r="D55" i="4" s="1"/>
  <c r="E26" i="4"/>
  <c r="E55" i="4" s="1"/>
  <c r="AA40" i="4" l="1"/>
  <c r="U53" i="4"/>
  <c r="Y24" i="4"/>
  <c r="Y53" i="4" s="1"/>
  <c r="X24" i="4"/>
  <c r="X53" i="4" s="1"/>
  <c r="AA21" i="4"/>
  <c r="AA22" i="4"/>
  <c r="K24" i="4"/>
  <c r="K53" i="4" s="1"/>
  <c r="L24" i="4"/>
  <c r="L53" i="4" s="1"/>
  <c r="H53" i="4"/>
  <c r="P14" i="4"/>
  <c r="P43" i="4" s="1"/>
  <c r="AI17" i="4"/>
  <c r="AI46" i="4" s="1"/>
  <c r="AI15" i="4"/>
  <c r="AI44" i="4" s="1"/>
  <c r="AI19" i="4"/>
  <c r="AI48" i="4" s="1"/>
  <c r="AI12" i="4"/>
  <c r="AI41" i="4" s="1"/>
  <c r="AI18" i="4"/>
  <c r="AI47" i="4" s="1"/>
  <c r="AH36" i="4"/>
  <c r="AI7" i="4"/>
  <c r="AI36" i="4" s="1"/>
  <c r="AI8" i="4"/>
  <c r="AI37" i="4" s="1"/>
  <c r="AI9" i="4"/>
  <c r="AI38" i="4" s="1"/>
  <c r="AI10" i="4"/>
  <c r="AI39" i="4" s="1"/>
  <c r="AI13" i="4"/>
  <c r="AI42" i="4" s="1"/>
  <c r="AI14" i="4"/>
  <c r="AI43" i="4" s="1"/>
  <c r="AI20" i="4"/>
  <c r="AI49" i="4" s="1"/>
  <c r="AI6" i="4"/>
  <c r="AI35" i="4" s="1"/>
  <c r="AH49" i="4"/>
  <c r="AH47" i="4"/>
  <c r="AH41" i="4"/>
  <c r="AH11" i="4"/>
  <c r="AI11" i="4" s="1"/>
  <c r="AH44" i="4"/>
  <c r="AH48" i="4"/>
  <c r="AH45" i="4"/>
  <c r="AH42" i="4"/>
  <c r="AH43" i="4"/>
  <c r="AH37" i="4"/>
  <c r="AH38" i="4"/>
  <c r="AH35" i="4"/>
  <c r="AC44" i="4"/>
  <c r="AC39" i="4"/>
  <c r="AC11" i="4"/>
  <c r="AF40" i="4"/>
  <c r="O4" i="5"/>
  <c r="X4" i="5" s="1"/>
  <c r="D4" i="5"/>
  <c r="AA24" i="4" l="1"/>
  <c r="AA53" i="4" s="1"/>
  <c r="AI40" i="4"/>
  <c r="AH40" i="4"/>
  <c r="AC40" i="4"/>
  <c r="N4" i="5"/>
  <c r="W4" i="5" s="1"/>
  <c r="C4" i="5"/>
  <c r="AF24" i="4" l="1"/>
  <c r="Z53" i="4"/>
  <c r="AC24" i="4"/>
  <c r="AC53" i="4" s="1"/>
  <c r="M4" i="5"/>
  <c r="V4" i="5" s="1"/>
  <c r="B4" i="5"/>
  <c r="L4" i="5" s="1"/>
  <c r="U4" i="5" s="1"/>
  <c r="AA51" i="4"/>
  <c r="AC22" i="4"/>
  <c r="AC51" i="4" s="1"/>
  <c r="AA50" i="4"/>
  <c r="AC21" i="4"/>
  <c r="AH21" i="4"/>
  <c r="AH22" i="4"/>
  <c r="AI22" i="4" s="1"/>
  <c r="AI51" i="4" s="1"/>
  <c r="AC50" i="4" l="1"/>
  <c r="AB53" i="4"/>
  <c r="AF53" i="4"/>
  <c r="AH24" i="4"/>
  <c r="AG51" i="4"/>
  <c r="AG50" i="4"/>
  <c r="AH50" i="4"/>
  <c r="AI21" i="4"/>
  <c r="AI50" i="4" s="1"/>
  <c r="AH51" i="4"/>
  <c r="AH53" i="4" l="1"/>
  <c r="AI24" i="4"/>
  <c r="AI53" i="4" s="1"/>
</calcChain>
</file>

<file path=xl/sharedStrings.xml><?xml version="1.0" encoding="utf-8"?>
<sst xmlns="http://schemas.openxmlformats.org/spreadsheetml/2006/main" count="2534" uniqueCount="872">
  <si>
    <t>Sales</t>
  </si>
  <si>
    <t>Cash Over/Short</t>
  </si>
  <si>
    <t>Bakery</t>
  </si>
  <si>
    <t>Deli</t>
  </si>
  <si>
    <t>Produce</t>
  </si>
  <si>
    <t>Meat</t>
  </si>
  <si>
    <t>Pharmacy</t>
  </si>
  <si>
    <t>Coffee Bar</t>
  </si>
  <si>
    <t>Floral</t>
  </si>
  <si>
    <t>Total Grocery</t>
  </si>
  <si>
    <t>Department</t>
  </si>
  <si>
    <t>WEEK TO DATE</t>
  </si>
  <si>
    <t>THIS YR</t>
  </si>
  <si>
    <t>LAST YEAR</t>
  </si>
  <si>
    <t>SALES</t>
  </si>
  <si>
    <t>LABOR</t>
  </si>
  <si>
    <t>HOURS</t>
  </si>
  <si>
    <t>WAGES</t>
  </si>
  <si>
    <t>LABOR %</t>
  </si>
  <si>
    <t>ID %</t>
  </si>
  <si>
    <t>+/-</t>
  </si>
  <si>
    <t>Mix %</t>
  </si>
  <si>
    <t>Last Yr</t>
  </si>
  <si>
    <t>Hours</t>
  </si>
  <si>
    <t>Wages</t>
  </si>
  <si>
    <t>Lbr %</t>
  </si>
  <si>
    <t>Actl</t>
  </si>
  <si>
    <t>Sales/Customer</t>
  </si>
  <si>
    <t>M</t>
  </si>
  <si>
    <t>T</t>
  </si>
  <si>
    <t>Sunday</t>
  </si>
  <si>
    <t>Monday</t>
  </si>
  <si>
    <t>Tuesday</t>
  </si>
  <si>
    <t>Wednesday</t>
  </si>
  <si>
    <t>Thursday</t>
  </si>
  <si>
    <t>Friday</t>
  </si>
  <si>
    <t>Saturday</t>
  </si>
  <si>
    <t>Customer Count</t>
  </si>
  <si>
    <t>Script Count</t>
  </si>
  <si>
    <t>WTD</t>
  </si>
  <si>
    <t>All Departments</t>
  </si>
  <si>
    <t>Current Week Labor Dollars</t>
  </si>
  <si>
    <t>Current Week Labor Hours</t>
  </si>
  <si>
    <t>Last Year  Sales</t>
  </si>
  <si>
    <t>Current Week Sales</t>
  </si>
  <si>
    <t>WEEK ENDING</t>
  </si>
  <si>
    <t>Last Cumulative Year  Sales</t>
  </si>
  <si>
    <t>Variance</t>
  </si>
  <si>
    <t>Daily Sales &amp; Labor Hot Sheet</t>
  </si>
  <si>
    <t>Labor Hrs</t>
  </si>
  <si>
    <t>Overtime Hours</t>
  </si>
  <si>
    <t>Total</t>
  </si>
  <si>
    <t>Actual Sales</t>
  </si>
  <si>
    <t>Seafood</t>
  </si>
  <si>
    <t>GM/HBC</t>
  </si>
  <si>
    <t>Food Service</t>
  </si>
  <si>
    <t>Total Deli</t>
  </si>
  <si>
    <t>Sched</t>
  </si>
  <si>
    <t>%of Tot</t>
  </si>
  <si>
    <t>0</t>
  </si>
  <si>
    <t>Notes:</t>
  </si>
  <si>
    <t>All Labor</t>
  </si>
  <si>
    <t>System Frc Sales</t>
  </si>
  <si>
    <t>Target Sales</t>
  </si>
  <si>
    <t>Last Year Sales</t>
  </si>
  <si>
    <t>Act vs LY Sales %</t>
  </si>
  <si>
    <t>Target Hours</t>
  </si>
  <si>
    <t>Scheduled Hours</t>
  </si>
  <si>
    <t>Calculated Hours</t>
  </si>
  <si>
    <t>Target Salary %</t>
  </si>
  <si>
    <t>Scheduled Salary %</t>
  </si>
  <si>
    <t>Calculated Salary %</t>
  </si>
  <si>
    <t>Target Wages</t>
  </si>
  <si>
    <t>Scheduled Wages</t>
  </si>
  <si>
    <t>Calculated Wages</t>
  </si>
  <si>
    <t>OT Hours</t>
  </si>
  <si>
    <t>OT Wages</t>
  </si>
  <si>
    <t>OT Salary %</t>
  </si>
  <si>
    <t>301 Grocery</t>
  </si>
  <si>
    <t>303 Liquor</t>
  </si>
  <si>
    <t>304 Pharmacy</t>
  </si>
  <si>
    <t>306 Food Service</t>
  </si>
  <si>
    <t>309 Deli</t>
  </si>
  <si>
    <t>311 GMHBC</t>
  </si>
  <si>
    <t>315 Floral</t>
  </si>
  <si>
    <t>316 Bakery</t>
  </si>
  <si>
    <t>328 Coffee Bar</t>
  </si>
  <si>
    <t>329 Produce</t>
  </si>
  <si>
    <t>330 Seafood</t>
  </si>
  <si>
    <t>333 Meat</t>
  </si>
  <si>
    <t>339 Fuel</t>
  </si>
  <si>
    <t>341 Juice Bar</t>
  </si>
  <si>
    <t>347 FE Admin</t>
  </si>
  <si>
    <t>347 FE Service</t>
  </si>
  <si>
    <t>487 Dot Com</t>
  </si>
  <si>
    <t>Unassigned</t>
  </si>
  <si>
    <t>Liquor</t>
  </si>
  <si>
    <t>Fuel</t>
  </si>
  <si>
    <t>Juice Bar</t>
  </si>
  <si>
    <t>FE Service</t>
  </si>
  <si>
    <t>FE Admin</t>
  </si>
  <si>
    <t>Dot Com</t>
  </si>
  <si>
    <t>Target</t>
  </si>
  <si>
    <t>WTDTarget Wages</t>
  </si>
  <si>
    <t xml:space="preserve">OT  </t>
  </si>
  <si>
    <t>OVERTIME</t>
  </si>
  <si>
    <t>Overtime Hours WTD</t>
  </si>
  <si>
    <t>Overtime Wages</t>
  </si>
  <si>
    <t>Overtime Wages WTD</t>
  </si>
  <si>
    <t>WEEK TO DATE SALES</t>
  </si>
  <si>
    <t>Store Number</t>
  </si>
  <si>
    <t>1. Log into Empower Myschedule and go to Reports.</t>
  </si>
  <si>
    <t>2. From the Drop Down Box Select "Operations Weekly".</t>
  </si>
  <si>
    <t>3. Select Operations Detail from Report Dopdown Box.</t>
  </si>
  <si>
    <t>4.  Click on "Export" radio icon.</t>
  </si>
  <si>
    <t>5.  Click the Running Man icon to run the Report.</t>
  </si>
  <si>
    <t>6.  Open the report by clicking on the excel icon.</t>
  </si>
  <si>
    <t>7.  Select "open" to view the report</t>
  </si>
  <si>
    <t>8.  Make sure to Enable Editing on the newly opended report.</t>
  </si>
  <si>
    <t>9.  Left Click on the "Select All box" to Highlight the entier report.  (Every Cell will now be selected and Highlighted light blue)</t>
  </si>
  <si>
    <t>10.  Right Click anywhere in the document and "Copy" the text.  Hot Keys work (CTR + C = copy) and (CTR + V= Paste)</t>
  </si>
  <si>
    <t>$0</t>
  </si>
  <si>
    <t>0.00 %</t>
  </si>
  <si>
    <t>24</t>
  </si>
  <si>
    <t>44</t>
  </si>
  <si>
    <t>0.0</t>
  </si>
  <si>
    <t>0.000 %</t>
  </si>
  <si>
    <t>9</t>
  </si>
  <si>
    <t>29</t>
  </si>
  <si>
    <t>28</t>
  </si>
  <si>
    <t>19</t>
  </si>
  <si>
    <t>32</t>
  </si>
  <si>
    <t>30</t>
  </si>
  <si>
    <t>8</t>
  </si>
  <si>
    <t>7</t>
  </si>
  <si>
    <t>14</t>
  </si>
  <si>
    <t>21</t>
  </si>
  <si>
    <t>23</t>
  </si>
  <si>
    <t>39</t>
  </si>
  <si>
    <t>16</t>
  </si>
  <si>
    <t>11. Click on the "Paste Empower Data Here" tab in the Sales and Labor Planner.  Then click on the "Select all" Box.  Right Click and Past the report Data.</t>
  </si>
  <si>
    <t>LY Customer Count</t>
  </si>
  <si>
    <t>46</t>
  </si>
  <si>
    <t>Wed</t>
  </si>
  <si>
    <t>Vs Target</t>
  </si>
  <si>
    <t>Proj W/E</t>
  </si>
  <si>
    <t>PROJECTED WEEK ENDING SALES</t>
  </si>
  <si>
    <t xml:space="preserve">PROJECTED WEEK ENDING </t>
  </si>
  <si>
    <t>Scheduled</t>
  </si>
  <si>
    <t>to Target</t>
  </si>
  <si>
    <t>36</t>
  </si>
  <si>
    <t>48</t>
  </si>
  <si>
    <t>50</t>
  </si>
  <si>
    <t>47</t>
  </si>
  <si>
    <t>12</t>
  </si>
  <si>
    <t>31</t>
  </si>
  <si>
    <t>67</t>
  </si>
  <si>
    <t>34</t>
  </si>
  <si>
    <t>43</t>
  </si>
  <si>
    <t>45</t>
  </si>
  <si>
    <t>-100.00 %</t>
  </si>
  <si>
    <t>4</t>
  </si>
  <si>
    <t>68</t>
  </si>
  <si>
    <t>40</t>
  </si>
  <si>
    <t>3.16 %</t>
  </si>
  <si>
    <t>Total Store</t>
  </si>
  <si>
    <t>+Over</t>
  </si>
  <si>
    <t>(Under)</t>
  </si>
  <si>
    <t>Hrs to Tgt</t>
  </si>
  <si>
    <t>*Target</t>
  </si>
  <si>
    <t>55</t>
  </si>
  <si>
    <t>60</t>
  </si>
  <si>
    <t>26</t>
  </si>
  <si>
    <t>57</t>
  </si>
  <si>
    <t>5</t>
  </si>
  <si>
    <t>54</t>
  </si>
  <si>
    <t>37</t>
  </si>
  <si>
    <t>33</t>
  </si>
  <si>
    <t>*Adj Variance</t>
  </si>
  <si>
    <t>53</t>
  </si>
  <si>
    <t>41</t>
  </si>
  <si>
    <t>71</t>
  </si>
  <si>
    <t>38</t>
  </si>
  <si>
    <t>2.71 %</t>
  </si>
  <si>
    <t>$544</t>
  </si>
  <si>
    <t>2.98 %</t>
  </si>
  <si>
    <t>$577</t>
  </si>
  <si>
    <t>296</t>
  </si>
  <si>
    <t>$648</t>
  </si>
  <si>
    <t>$500</t>
  </si>
  <si>
    <t>73</t>
  </si>
  <si>
    <t>$4,101</t>
  </si>
  <si>
    <t>63</t>
  </si>
  <si>
    <t>$425</t>
  </si>
  <si>
    <t>$381</t>
  </si>
  <si>
    <t>$682</t>
  </si>
  <si>
    <t>$170</t>
  </si>
  <si>
    <t>$526</t>
  </si>
  <si>
    <t>2.65 %</t>
  </si>
  <si>
    <t>$562</t>
  </si>
  <si>
    <t>$569</t>
  </si>
  <si>
    <t>13</t>
  </si>
  <si>
    <t>2</t>
  </si>
  <si>
    <t>$30</t>
  </si>
  <si>
    <t>$980</t>
  </si>
  <si>
    <t>3.24 %</t>
  </si>
  <si>
    <t>$520</t>
  </si>
  <si>
    <t>$160</t>
  </si>
  <si>
    <t>$164</t>
  </si>
  <si>
    <t>86</t>
  </si>
  <si>
    <t>6</t>
  </si>
  <si>
    <t>8.62 %</t>
  </si>
  <si>
    <t>$6,113</t>
  </si>
  <si>
    <t>268</t>
  </si>
  <si>
    <t>2.37 %</t>
  </si>
  <si>
    <t>$327</t>
  </si>
  <si>
    <t>$552</t>
  </si>
  <si>
    <t>$644</t>
  </si>
  <si>
    <t>$4,737</t>
  </si>
  <si>
    <t>$6,601</t>
  </si>
  <si>
    <t>10.30 %</t>
  </si>
  <si>
    <t>$1,566</t>
  </si>
  <si>
    <t>1</t>
  </si>
  <si>
    <t>177</t>
  </si>
  <si>
    <t>$5,032</t>
  </si>
  <si>
    <t>0.55 %</t>
  </si>
  <si>
    <t>$101</t>
  </si>
  <si>
    <t>$652</t>
  </si>
  <si>
    <t>11.26 %</t>
  </si>
  <si>
    <t>$2,004</t>
  </si>
  <si>
    <t>$574</t>
  </si>
  <si>
    <t>$839</t>
  </si>
  <si>
    <t>37.41 %</t>
  </si>
  <si>
    <t>$225</t>
  </si>
  <si>
    <t>6.48 %</t>
  </si>
  <si>
    <t>$633</t>
  </si>
  <si>
    <t>$649</t>
  </si>
  <si>
    <t>$490</t>
  </si>
  <si>
    <t>$4,596</t>
  </si>
  <si>
    <t>$581</t>
  </si>
  <si>
    <t>18.06 %</t>
  </si>
  <si>
    <t>$803</t>
  </si>
  <si>
    <t>$461</t>
  </si>
  <si>
    <t>$4,663</t>
  </si>
  <si>
    <t>11.88 %</t>
  </si>
  <si>
    <t>11.55 %</t>
  </si>
  <si>
    <t>$499</t>
  </si>
  <si>
    <t>$149</t>
  </si>
  <si>
    <t>319</t>
  </si>
  <si>
    <t>362</t>
  </si>
  <si>
    <t>$1,339</t>
  </si>
  <si>
    <t>$772</t>
  </si>
  <si>
    <t>Sun-4/30</t>
  </si>
  <si>
    <t>Mon-5/1</t>
  </si>
  <si>
    <t>Tue-5/2</t>
  </si>
  <si>
    <t>Wed-5/3</t>
  </si>
  <si>
    <t>Thu-5/4</t>
  </si>
  <si>
    <t>Fri-5/5</t>
  </si>
  <si>
    <t>Sat-5/6</t>
  </si>
  <si>
    <t>$377,188</t>
  </si>
  <si>
    <t>$62,948</t>
  </si>
  <si>
    <t>$46,872</t>
  </si>
  <si>
    <t>$47,981</t>
  </si>
  <si>
    <t>$48,746</t>
  </si>
  <si>
    <t>$51,359</t>
  </si>
  <si>
    <t>$56,093</t>
  </si>
  <si>
    <t>$63,189</t>
  </si>
  <si>
    <t>$394,465</t>
  </si>
  <si>
    <t>$64,453</t>
  </si>
  <si>
    <t>$49,138</t>
  </si>
  <si>
    <t>$51,402</t>
  </si>
  <si>
    <t>$51,769</t>
  </si>
  <si>
    <t>$54,207</t>
  </si>
  <si>
    <t>$58,523</t>
  </si>
  <si>
    <t>$64,973</t>
  </si>
  <si>
    <t>$58,069</t>
  </si>
  <si>
    <t>$611,332</t>
  </si>
  <si>
    <t>$94,994</t>
  </si>
  <si>
    <t>$79,942</t>
  </si>
  <si>
    <t>$73,274</t>
  </si>
  <si>
    <t>$79,281</t>
  </si>
  <si>
    <t>$76,725</t>
  </si>
  <si>
    <t>$90,276</t>
  </si>
  <si>
    <t>$116,841</t>
  </si>
  <si>
    <t>-90.50 %</t>
  </si>
  <si>
    <t>-38.87 %</t>
  </si>
  <si>
    <t>2,261</t>
  </si>
  <si>
    <t>358</t>
  </si>
  <si>
    <t>320</t>
  </si>
  <si>
    <t>339</t>
  </si>
  <si>
    <t>2,293</t>
  </si>
  <si>
    <t>273</t>
  </si>
  <si>
    <t>344</t>
  </si>
  <si>
    <t>328</t>
  </si>
  <si>
    <t>376</t>
  </si>
  <si>
    <t>309</t>
  </si>
  <si>
    <t>345</t>
  </si>
  <si>
    <t>318</t>
  </si>
  <si>
    <t>285</t>
  </si>
  <si>
    <t>13.52 %</t>
  </si>
  <si>
    <t>11.82 %</t>
  </si>
  <si>
    <t>12.83 %</t>
  </si>
  <si>
    <t>12.02 %</t>
  </si>
  <si>
    <t>11.44 %</t>
  </si>
  <si>
    <t>11.81 %</t>
  </si>
  <si>
    <t>9.86 %</t>
  </si>
  <si>
    <t>14.05 %</t>
  </si>
  <si>
    <t>12.84 %</t>
  </si>
  <si>
    <t>14.93 %</t>
  </si>
  <si>
    <t>11.03 %</t>
  </si>
  <si>
    <t>11.73 %</t>
  </si>
  <si>
    <t>9.46 %</t>
  </si>
  <si>
    <t>11.38 %</t>
  </si>
  <si>
    <t>$46,863</t>
  </si>
  <si>
    <t>$7,446</t>
  </si>
  <si>
    <t>$6,645</t>
  </si>
  <si>
    <t>$6,074</t>
  </si>
  <si>
    <t>$6,643</t>
  </si>
  <si>
    <t>$5,585</t>
  </si>
  <si>
    <t>$7,036</t>
  </si>
  <si>
    <t>$7,434</t>
  </si>
  <si>
    <t>$46,581</t>
  </si>
  <si>
    <t>$6,356</t>
  </si>
  <si>
    <t>$6,903</t>
  </si>
  <si>
    <t>$7,728</t>
  </si>
  <si>
    <t>$5,981</t>
  </si>
  <si>
    <t>$6,866</t>
  </si>
  <si>
    <t>$6,145</t>
  </si>
  <si>
    <t>$6,608</t>
  </si>
  <si>
    <t>8.1</t>
  </si>
  <si>
    <t>$81</t>
  </si>
  <si>
    <t>0.140 %</t>
  </si>
  <si>
    <t>2,009</t>
  </si>
  <si>
    <t>22,082</t>
  </si>
  <si>
    <t>3,299</t>
  </si>
  <si>
    <t>3,035</t>
  </si>
  <si>
    <t>2,821</t>
  </si>
  <si>
    <t>2,789</t>
  </si>
  <si>
    <t>2,909</t>
  </si>
  <si>
    <t>3,221</t>
  </si>
  <si>
    <t>4,008</t>
  </si>
  <si>
    <t>$158,537</t>
  </si>
  <si>
    <t>$28,487</t>
  </si>
  <si>
    <t>$21,950</t>
  </si>
  <si>
    <t>$19,644</t>
  </si>
  <si>
    <t>$20,139</t>
  </si>
  <si>
    <t>$20,961</t>
  </si>
  <si>
    <t>$22,437</t>
  </si>
  <si>
    <t>$24,920</t>
  </si>
  <si>
    <t>$160,000</t>
  </si>
  <si>
    <t>$28,750</t>
  </si>
  <si>
    <t>$22,152</t>
  </si>
  <si>
    <t>$19,826</t>
  </si>
  <si>
    <t>$20,325</t>
  </si>
  <si>
    <t>$21,154</t>
  </si>
  <si>
    <t>$22,644</t>
  </si>
  <si>
    <t>$25,149</t>
  </si>
  <si>
    <t>$25,884</t>
  </si>
  <si>
    <t>$210,829</t>
  </si>
  <si>
    <t>$35,530</t>
  </si>
  <si>
    <t>$28,433</t>
  </si>
  <si>
    <t>$27,394</t>
  </si>
  <si>
    <t>$27,219</t>
  </si>
  <si>
    <t>$27,357</t>
  </si>
  <si>
    <t>$29,904</t>
  </si>
  <si>
    <t>$34,993</t>
  </si>
  <si>
    <t>-87.72 %</t>
  </si>
  <si>
    <t>-27.15 %</t>
  </si>
  <si>
    <t>284</t>
  </si>
  <si>
    <t>282</t>
  </si>
  <si>
    <t>3.38 %</t>
  </si>
  <si>
    <t>3.89 %</t>
  </si>
  <si>
    <t>4.13 %</t>
  </si>
  <si>
    <t>2.66 %</t>
  </si>
  <si>
    <t>3.70 %</t>
  </si>
  <si>
    <t>3.33 %</t>
  </si>
  <si>
    <t>3.37 %</t>
  </si>
  <si>
    <t>2.75 %</t>
  </si>
  <si>
    <t>5.49 %</t>
  </si>
  <si>
    <t>4.33 %</t>
  </si>
  <si>
    <t>2.51 %</t>
  </si>
  <si>
    <t>3.50 %</t>
  </si>
  <si>
    <t>$5,409</t>
  </si>
  <si>
    <t>$858</t>
  </si>
  <si>
    <t>$701</t>
  </si>
  <si>
    <t>$5,390</t>
  </si>
  <si>
    <t>$861</t>
  </si>
  <si>
    <t>$1,116</t>
  </si>
  <si>
    <t>$632</t>
  </si>
  <si>
    <t>$907</t>
  </si>
  <si>
    <t>$29,292</t>
  </si>
  <si>
    <t>$4,813</t>
  </si>
  <si>
    <t>$2,360</t>
  </si>
  <si>
    <t>$2,515</t>
  </si>
  <si>
    <t>$2,901</t>
  </si>
  <si>
    <t>$4,128</t>
  </si>
  <si>
    <t>$5,687</t>
  </si>
  <si>
    <t>$6,887</t>
  </si>
  <si>
    <t>$26,000</t>
  </si>
  <si>
    <t>$4,272</t>
  </si>
  <si>
    <t>$2,095</t>
  </si>
  <si>
    <t>$2,233</t>
  </si>
  <si>
    <t>$2,575</t>
  </si>
  <si>
    <t>$3,664</t>
  </si>
  <si>
    <t>$5,048</t>
  </si>
  <si>
    <t>$4,048</t>
  </si>
  <si>
    <t>$45,037</t>
  </si>
  <si>
    <t>$6,695</t>
  </si>
  <si>
    <t>$4,103</t>
  </si>
  <si>
    <t>$4,224</t>
  </si>
  <si>
    <t>$3,695</t>
  </si>
  <si>
    <t>$5,812</t>
  </si>
  <si>
    <t>$8,995</t>
  </si>
  <si>
    <t>$11,512</t>
  </si>
  <si>
    <t>-91.01 %</t>
  </si>
  <si>
    <t>-39.54 %</t>
  </si>
  <si>
    <t>0.58 %</t>
  </si>
  <si>
    <t>0.47 %</t>
  </si>
  <si>
    <t>0.95 %</t>
  </si>
  <si>
    <t>0.90 %</t>
  </si>
  <si>
    <t>0.78 %</t>
  </si>
  <si>
    <t>0.40 %</t>
  </si>
  <si>
    <t>0.49 %</t>
  </si>
  <si>
    <t>2.69 %</t>
  </si>
  <si>
    <t>0.74 %</t>
  </si>
  <si>
    <t>$150</t>
  </si>
  <si>
    <t>$20</t>
  </si>
  <si>
    <t>$60</t>
  </si>
  <si>
    <t>$45</t>
  </si>
  <si>
    <t>$45,351</t>
  </si>
  <si>
    <t>$3,878</t>
  </si>
  <si>
    <t>$3,374</t>
  </si>
  <si>
    <t>$9,041</t>
  </si>
  <si>
    <t>$7,731</t>
  </si>
  <si>
    <t>$7,643</t>
  </si>
  <si>
    <t>$7,187</t>
  </si>
  <si>
    <t>$6,496</t>
  </si>
  <si>
    <t>$53,565</t>
  </si>
  <si>
    <t>$4,581</t>
  </si>
  <si>
    <t>$3,985</t>
  </si>
  <si>
    <t>$10,679</t>
  </si>
  <si>
    <t>$9,131</t>
  </si>
  <si>
    <t>$9,028</t>
  </si>
  <si>
    <t>$8,489</t>
  </si>
  <si>
    <t>$7,673</t>
  </si>
  <si>
    <t>$1,242</t>
  </si>
  <si>
    <t>$55,331</t>
  </si>
  <si>
    <t>$3,924</t>
  </si>
  <si>
    <t>$9,408</t>
  </si>
  <si>
    <t>$6,202</t>
  </si>
  <si>
    <t>$13,684</t>
  </si>
  <si>
    <t>$7,254</t>
  </si>
  <si>
    <t>$8,992</t>
  </si>
  <si>
    <t>$5,868</t>
  </si>
  <si>
    <t>-97.75 %</t>
  </si>
  <si>
    <t>-68.34 %</t>
  </si>
  <si>
    <t>190</t>
  </si>
  <si>
    <t>13.55 %</t>
  </si>
  <si>
    <t>25.25 %</t>
  </si>
  <si>
    <t>28.51 %</t>
  </si>
  <si>
    <t>7.28 %</t>
  </si>
  <si>
    <t>12.44 %</t>
  </si>
  <si>
    <t>13.38 %</t>
  </si>
  <si>
    <t>14.81 %</t>
  </si>
  <si>
    <t>13.68 %</t>
  </si>
  <si>
    <t>13.53 %</t>
  </si>
  <si>
    <t>30.96 %</t>
  </si>
  <si>
    <t>11.08 %</t>
  </si>
  <si>
    <t>14.55 %</t>
  </si>
  <si>
    <t>12.14 %</t>
  </si>
  <si>
    <t>13.79 %</t>
  </si>
  <si>
    <t>9.08 %</t>
  </si>
  <si>
    <t>51.83 %</t>
  </si>
  <si>
    <t>$7,257</t>
  </si>
  <si>
    <t>$1,157</t>
  </si>
  <si>
    <t>$1,136</t>
  </si>
  <si>
    <t>$778</t>
  </si>
  <si>
    <t>$7,329</t>
  </si>
  <si>
    <t>$620</t>
  </si>
  <si>
    <t>$1,234</t>
  </si>
  <si>
    <t>$1,183</t>
  </si>
  <si>
    <t>$1,329</t>
  </si>
  <si>
    <t>$1,096</t>
  </si>
  <si>
    <t>$1,170</t>
  </si>
  <si>
    <t>$697</t>
  </si>
  <si>
    <t>$14,500</t>
  </si>
  <si>
    <t>$2,071</t>
  </si>
  <si>
    <t>$2,386</t>
  </si>
  <si>
    <t>$9,188</t>
  </si>
  <si>
    <t>$1,528</t>
  </si>
  <si>
    <t>$1,336</t>
  </si>
  <si>
    <t>$1,146</t>
  </si>
  <si>
    <t>$1,151</t>
  </si>
  <si>
    <t>$1,268</t>
  </si>
  <si>
    <t>$1,258</t>
  </si>
  <si>
    <t>$1,500</t>
  </si>
  <si>
    <t>$8,200</t>
  </si>
  <si>
    <t>$1,364</t>
  </si>
  <si>
    <t>$1,193</t>
  </si>
  <si>
    <t>$1,023</t>
  </si>
  <si>
    <t>$1,027</t>
  </si>
  <si>
    <t>$1,132</t>
  </si>
  <si>
    <t>$1,123</t>
  </si>
  <si>
    <t>$1,494</t>
  </si>
  <si>
    <t>$38,324</t>
  </si>
  <si>
    <t>$6,765</t>
  </si>
  <si>
    <t>$6,030</t>
  </si>
  <si>
    <t>$4,593</t>
  </si>
  <si>
    <t>$4,475</t>
  </si>
  <si>
    <t>$4,874</t>
  </si>
  <si>
    <t>$6,925</t>
  </si>
  <si>
    <t>-96.10 %</t>
  </si>
  <si>
    <t>-77.92 %</t>
  </si>
  <si>
    <t>42</t>
  </si>
  <si>
    <t>270</t>
  </si>
  <si>
    <t>48.78 %</t>
  </si>
  <si>
    <t>35.96 %</t>
  </si>
  <si>
    <t>52.78 %</t>
  </si>
  <si>
    <t>56.88 %</t>
  </si>
  <si>
    <t>57.37 %</t>
  </si>
  <si>
    <t>37.18 %</t>
  </si>
  <si>
    <t>54.75 %</t>
  </si>
  <si>
    <t>50.28 %</t>
  </si>
  <si>
    <t>48.88 %</t>
  </si>
  <si>
    <t>48.84 %</t>
  </si>
  <si>
    <t>49.81 %</t>
  </si>
  <si>
    <t>56.44 %</t>
  </si>
  <si>
    <t>52.60 %</t>
  </si>
  <si>
    <t>47.72 %</t>
  </si>
  <si>
    <t>40.72 %</t>
  </si>
  <si>
    <t>47.28 %</t>
  </si>
  <si>
    <t>46.83 %</t>
  </si>
  <si>
    <t>$4,000</t>
  </si>
  <si>
    <t>$629</t>
  </si>
  <si>
    <t>$582</t>
  </si>
  <si>
    <t>$589</t>
  </si>
  <si>
    <t>$421</t>
  </si>
  <si>
    <t>$615</t>
  </si>
  <si>
    <t>$673</t>
  </si>
  <si>
    <t>$4,008</t>
  </si>
  <si>
    <t>$666</t>
  </si>
  <si>
    <t>$594</t>
  </si>
  <si>
    <t>$540</t>
  </si>
  <si>
    <t>$457</t>
  </si>
  <si>
    <t>$699</t>
  </si>
  <si>
    <t>0.5</t>
  </si>
  <si>
    <t>$5</t>
  </si>
  <si>
    <t>0.360 %</t>
  </si>
  <si>
    <t>$28,553</t>
  </si>
  <si>
    <t>$5,084</t>
  </si>
  <si>
    <t>$3,393</t>
  </si>
  <si>
    <t>$3,481</t>
  </si>
  <si>
    <t>$3,745</t>
  </si>
  <si>
    <t>$4,525</t>
  </si>
  <si>
    <t>$29,000</t>
  </si>
  <si>
    <t>$5,164</t>
  </si>
  <si>
    <t>$4,165</t>
  </si>
  <si>
    <t>$3,446</t>
  </si>
  <si>
    <t>$3,536</t>
  </si>
  <si>
    <t>$3,804</t>
  </si>
  <si>
    <t>$4,290</t>
  </si>
  <si>
    <t>$4,399</t>
  </si>
  <si>
    <t>$62,237</t>
  </si>
  <si>
    <t>$9,752</t>
  </si>
  <si>
    <t>$8,459</t>
  </si>
  <si>
    <t>$7,968</t>
  </si>
  <si>
    <t>$6,790</t>
  </si>
  <si>
    <t>$7,076</t>
  </si>
  <si>
    <t>$8,906</t>
  </si>
  <si>
    <t>$13,287</t>
  </si>
  <si>
    <t>-92.93 %</t>
  </si>
  <si>
    <t>-54.89 %</t>
  </si>
  <si>
    <t>2.77 %</t>
  </si>
  <si>
    <t>0.82 %</t>
  </si>
  <si>
    <t>0.77 %</t>
  </si>
  <si>
    <t>4.17 %</t>
  </si>
  <si>
    <t>4.06 %</t>
  </si>
  <si>
    <t>3.77 %</t>
  </si>
  <si>
    <t>3.47 %</t>
  </si>
  <si>
    <t>2.73 %</t>
  </si>
  <si>
    <t>3.94 %</t>
  </si>
  <si>
    <t>4.76 %</t>
  </si>
  <si>
    <t>4.64 %</t>
  </si>
  <si>
    <t>3.57 %</t>
  </si>
  <si>
    <t>2.95 %</t>
  </si>
  <si>
    <t>$43</t>
  </si>
  <si>
    <t>$32</t>
  </si>
  <si>
    <t>$144</t>
  </si>
  <si>
    <t>$793</t>
  </si>
  <si>
    <t>$137</t>
  </si>
  <si>
    <t>$130</t>
  </si>
  <si>
    <t>$2,773</t>
  </si>
  <si>
    <t>$361</t>
  </si>
  <si>
    <t>$351</t>
  </si>
  <si>
    <t>$363</t>
  </si>
  <si>
    <t>$356</t>
  </si>
  <si>
    <t>$528</t>
  </si>
  <si>
    <t>$2,500</t>
  </si>
  <si>
    <t>$326</t>
  </si>
  <si>
    <t>$317</t>
  </si>
  <si>
    <t>$203</t>
  </si>
  <si>
    <t>$321</t>
  </si>
  <si>
    <t>$531</t>
  </si>
  <si>
    <t>$476</t>
  </si>
  <si>
    <t>$14,073</t>
  </si>
  <si>
    <t>$495</t>
  </si>
  <si>
    <t>$659</t>
  </si>
  <si>
    <t>$911</t>
  </si>
  <si>
    <t>$994</t>
  </si>
  <si>
    <t>$2,949</t>
  </si>
  <si>
    <t>$7,640</t>
  </si>
  <si>
    <t>-97.30 %</t>
  </si>
  <si>
    <t>-23.06 %</t>
  </si>
  <si>
    <t>26.07 %</t>
  </si>
  <si>
    <t>36.40 %</t>
  </si>
  <si>
    <t>6.04 %</t>
  </si>
  <si>
    <t>54.53 %</t>
  </si>
  <si>
    <t>6.16 %</t>
  </si>
  <si>
    <t>24.56 %</t>
  </si>
  <si>
    <t>28.20 %</t>
  </si>
  <si>
    <t>20.80 %</t>
  </si>
  <si>
    <t>50.51 %</t>
  </si>
  <si>
    <t>49.30 %</t>
  </si>
  <si>
    <t>30.15 %</t>
  </si>
  <si>
    <t>21.00 %</t>
  </si>
  <si>
    <t>$119</t>
  </si>
  <si>
    <t>$111</t>
  </si>
  <si>
    <t>$134</t>
  </si>
  <si>
    <t>$100</t>
  </si>
  <si>
    <t>$19,965</t>
  </si>
  <si>
    <t>$3,364</t>
  </si>
  <si>
    <t>$2,613</t>
  </si>
  <si>
    <t>$2,085</t>
  </si>
  <si>
    <t>$2,375</t>
  </si>
  <si>
    <t>$2,626</t>
  </si>
  <si>
    <t>$2,975</t>
  </si>
  <si>
    <t>$3,928</t>
  </si>
  <si>
    <t>$18,700</t>
  </si>
  <si>
    <t>$3,151</t>
  </si>
  <si>
    <t>$2,447</t>
  </si>
  <si>
    <t>$1,953</t>
  </si>
  <si>
    <t>$2,224</t>
  </si>
  <si>
    <t>$2,459</t>
  </si>
  <si>
    <t>$2,787</t>
  </si>
  <si>
    <t>$3,679</t>
  </si>
  <si>
    <t>$3,103</t>
  </si>
  <si>
    <t>$24,058</t>
  </si>
  <si>
    <t>$3,593</t>
  </si>
  <si>
    <t>$2,598</t>
  </si>
  <si>
    <t>$2,389</t>
  </si>
  <si>
    <t>$3,182</t>
  </si>
  <si>
    <t>$3,422</t>
  </si>
  <si>
    <t>$3,365</t>
  </si>
  <si>
    <t>$5,509</t>
  </si>
  <si>
    <t>-87.10 %</t>
  </si>
  <si>
    <t>-13.64 %</t>
  </si>
  <si>
    <t>203</t>
  </si>
  <si>
    <t>208</t>
  </si>
  <si>
    <t>18.19 %</t>
  </si>
  <si>
    <t>19.96 %</t>
  </si>
  <si>
    <t>19.19 %</t>
  </si>
  <si>
    <t>18.04 %</t>
  </si>
  <si>
    <t>21.12 %</t>
  </si>
  <si>
    <t>14.33 %</t>
  </si>
  <si>
    <t>17.91 %</t>
  </si>
  <si>
    <t>17.10 %</t>
  </si>
  <si>
    <t>18.33 %</t>
  </si>
  <si>
    <t>17.02 %</t>
  </si>
  <si>
    <t>22.54 %</t>
  </si>
  <si>
    <t>23.71 %</t>
  </si>
  <si>
    <t>23.64 %</t>
  </si>
  <si>
    <t>15.93 %</t>
  </si>
  <si>
    <t>12.56 %</t>
  </si>
  <si>
    <t>17.33 %</t>
  </si>
  <si>
    <t>$3,401</t>
  </si>
  <si>
    <t>$470</t>
  </si>
  <si>
    <t>$352</t>
  </si>
  <si>
    <t>$3,427</t>
  </si>
  <si>
    <t>$536</t>
  </si>
  <si>
    <t>$463</t>
  </si>
  <si>
    <t>$444</t>
  </si>
  <si>
    <t>$462</t>
  </si>
  <si>
    <t>$538</t>
  </si>
  <si>
    <t>2,600</t>
  </si>
  <si>
    <t>394</t>
  </si>
  <si>
    <t>367</t>
  </si>
  <si>
    <t>335</t>
  </si>
  <si>
    <t>361</t>
  </si>
  <si>
    <t>423</t>
  </si>
  <si>
    <t>$39,266</t>
  </si>
  <si>
    <t>$7,160</t>
  </si>
  <si>
    <t>$5,077</t>
  </si>
  <si>
    <t>$4,619</t>
  </si>
  <si>
    <t>$4,918</t>
  </si>
  <si>
    <t>$5,256</t>
  </si>
  <si>
    <t>$5,606</t>
  </si>
  <si>
    <t>$6,631</t>
  </si>
  <si>
    <t>$34,000</t>
  </si>
  <si>
    <t>$6,200</t>
  </si>
  <si>
    <t>$4,396</t>
  </si>
  <si>
    <t>$4,258</t>
  </si>
  <si>
    <t>$4,551</t>
  </si>
  <si>
    <t>$4,854</t>
  </si>
  <si>
    <t>$5,742</t>
  </si>
  <si>
    <t>$7,321</t>
  </si>
  <si>
    <t>$63,635</t>
  </si>
  <si>
    <t>$11,309</t>
  </si>
  <si>
    <t>$8,944</t>
  </si>
  <si>
    <t>$7,803</t>
  </si>
  <si>
    <t>$7,449</t>
  </si>
  <si>
    <t>$8,042</t>
  </si>
  <si>
    <t>$8,354</t>
  </si>
  <si>
    <t>$11,734</t>
  </si>
  <si>
    <t>-88.50 %</t>
  </si>
  <si>
    <t>-35.26 %</t>
  </si>
  <si>
    <t>214</t>
  </si>
  <si>
    <t>213</t>
  </si>
  <si>
    <t>13.24 %</t>
  </si>
  <si>
    <t>12.91 %</t>
  </si>
  <si>
    <t>14.74 %</t>
  </si>
  <si>
    <t>15.41 %</t>
  </si>
  <si>
    <t>10.99 %</t>
  </si>
  <si>
    <t>14.21 %</t>
  </si>
  <si>
    <t>13.39 %</t>
  </si>
  <si>
    <t>13.14 %</t>
  </si>
  <si>
    <t>10.32 %</t>
  </si>
  <si>
    <t>14.78 %</t>
  </si>
  <si>
    <t>16.23 %</t>
  </si>
  <si>
    <t>15.25 %</t>
  </si>
  <si>
    <t>12.76 %</t>
  </si>
  <si>
    <t>11.30 %</t>
  </si>
  <si>
    <t>9.31 %</t>
  </si>
  <si>
    <t>$4,503</t>
  </si>
  <si>
    <t>$801</t>
  </si>
  <si>
    <t>$616</t>
  </si>
  <si>
    <t>$479</t>
  </si>
  <si>
    <t>$690</t>
  </si>
  <si>
    <t>$769</t>
  </si>
  <si>
    <t>$4,467</t>
  </si>
  <si>
    <t>$640</t>
  </si>
  <si>
    <t>$650</t>
  </si>
  <si>
    <t>$681</t>
  </si>
  <si>
    <t>0.3</t>
  </si>
  <si>
    <t>$3</t>
  </si>
  <si>
    <t>0.034 %</t>
  </si>
  <si>
    <t>$9,000</t>
  </si>
  <si>
    <t>$1,286</t>
  </si>
  <si>
    <t>$945</t>
  </si>
  <si>
    <t>88</t>
  </si>
  <si>
    <t>12.25 %</t>
  </si>
  <si>
    <t>7.27 %</t>
  </si>
  <si>
    <t>14.24 %</t>
  </si>
  <si>
    <t>13.19 %</t>
  </si>
  <si>
    <t>13.23 %</t>
  </si>
  <si>
    <t>9.83 %</t>
  </si>
  <si>
    <t>15.11 %</t>
  </si>
  <si>
    <t>10.56 %</t>
  </si>
  <si>
    <t>10.73 %</t>
  </si>
  <si>
    <t>$1,103</t>
  </si>
  <si>
    <t>$94</t>
  </si>
  <si>
    <t>$183</t>
  </si>
  <si>
    <t>$1,187</t>
  </si>
  <si>
    <t>$126</t>
  </si>
  <si>
    <t>$194</t>
  </si>
  <si>
    <t>$172</t>
  </si>
  <si>
    <t>$136</t>
  </si>
  <si>
    <t>$1</t>
  </si>
  <si>
    <t>0.148 %</t>
  </si>
  <si>
    <t>$44,262</t>
  </si>
  <si>
    <t>$8,272</t>
  </si>
  <si>
    <t>$5,711</t>
  </si>
  <si>
    <t>$5,175</t>
  </si>
  <si>
    <t>$5,825</t>
  </si>
  <si>
    <t>$5,376</t>
  </si>
  <si>
    <t>$6,130</t>
  </si>
  <si>
    <t>$7,774</t>
  </si>
  <si>
    <t>$39,000</t>
  </si>
  <si>
    <t>$7,289</t>
  </si>
  <si>
    <t>$4,560</t>
  </si>
  <si>
    <t>$5,133</t>
  </si>
  <si>
    <t>$5,401</t>
  </si>
  <si>
    <t>$6,849</t>
  </si>
  <si>
    <t>$6,869</t>
  </si>
  <si>
    <t>$97,807</t>
  </si>
  <si>
    <t>$16,931</t>
  </si>
  <si>
    <t>$11,542</t>
  </si>
  <si>
    <t>$11,973</t>
  </si>
  <si>
    <t>$11,757</t>
  </si>
  <si>
    <t>$12,294</t>
  </si>
  <si>
    <t>$13,936</t>
  </si>
  <si>
    <t>$19,374</t>
  </si>
  <si>
    <t>-92.98 %</t>
  </si>
  <si>
    <t>-59.43 %</t>
  </si>
  <si>
    <t>173</t>
  </si>
  <si>
    <t>154</t>
  </si>
  <si>
    <t>8.72 %</t>
  </si>
  <si>
    <t>9.80 %</t>
  </si>
  <si>
    <t>8.91 %</t>
  </si>
  <si>
    <t>9.84 %</t>
  </si>
  <si>
    <t>8.74 %</t>
  </si>
  <si>
    <t>9.47 %</t>
  </si>
  <si>
    <t>8.30 %</t>
  </si>
  <si>
    <t>8.49 %</t>
  </si>
  <si>
    <t>6.37 %</t>
  </si>
  <si>
    <t>8.28 %</t>
  </si>
  <si>
    <t>13.35 %</t>
  </si>
  <si>
    <t>7.19 %</t>
  </si>
  <si>
    <t>11.59 %</t>
  </si>
  <si>
    <t>8.22 %</t>
  </si>
  <si>
    <t>6.73 %</t>
  </si>
  <si>
    <t>$715</t>
  </si>
  <si>
    <t>$448</t>
  </si>
  <si>
    <t>$3,313</t>
  </si>
  <si>
    <t>$464</t>
  </si>
  <si>
    <t>$417</t>
  </si>
  <si>
    <t>$609</t>
  </si>
  <si>
    <t>$369</t>
  </si>
  <si>
    <t>$549</t>
  </si>
  <si>
    <t>0.079 %</t>
  </si>
  <si>
    <t>355</t>
  </si>
  <si>
    <t>49</t>
  </si>
  <si>
    <t>51</t>
  </si>
  <si>
    <t>356</t>
  </si>
  <si>
    <t>$9,110</t>
  </si>
  <si>
    <t>$1,380</t>
  </si>
  <si>
    <t>$1,278</t>
  </si>
  <si>
    <t>$1,245</t>
  </si>
  <si>
    <t>$1,284</t>
  </si>
  <si>
    <t>$1,310</t>
  </si>
  <si>
    <t>$1,355</t>
  </si>
  <si>
    <t>$7,825</t>
  </si>
  <si>
    <t>$886</t>
  </si>
  <si>
    <t>$1,112</t>
  </si>
  <si>
    <t>$1,199</t>
  </si>
  <si>
    <t>$981</t>
  </si>
  <si>
    <t>$1,047</t>
  </si>
  <si>
    <t>$1,033</t>
  </si>
  <si>
    <t>$334</t>
  </si>
  <si>
    <t>115</t>
  </si>
  <si>
    <t>426</t>
  </si>
  <si>
    <t>69</t>
  </si>
  <si>
    <t>59</t>
  </si>
  <si>
    <t>58</t>
  </si>
  <si>
    <t>61</t>
  </si>
  <si>
    <t>66</t>
  </si>
  <si>
    <t>456</t>
  </si>
  <si>
    <t>$7,075</t>
  </si>
  <si>
    <t>$1,142</t>
  </si>
  <si>
    <t>$982</t>
  </si>
  <si>
    <t>$913</t>
  </si>
  <si>
    <t>$966</t>
  </si>
  <si>
    <t>$962</t>
  </si>
  <si>
    <t>$1,016</t>
  </si>
  <si>
    <t>$1,093</t>
  </si>
  <si>
    <t>$8,173</t>
  </si>
  <si>
    <t>$1,555</t>
  </si>
  <si>
    <t>$1,034</t>
  </si>
  <si>
    <t>$958</t>
  </si>
  <si>
    <t>$1,174</t>
  </si>
  <si>
    <t>$1,022</t>
  </si>
  <si>
    <t>$1,297</t>
  </si>
  <si>
    <t>$1,133</t>
  </si>
  <si>
    <t>6.6</t>
  </si>
  <si>
    <t>$66</t>
  </si>
  <si>
    <t>1,861</t>
  </si>
  <si>
    <t>19,482</t>
  </si>
  <si>
    <t>2,937</t>
  </si>
  <si>
    <t>2,641</t>
  </si>
  <si>
    <t>2,454</t>
  </si>
  <si>
    <t>2,548</t>
  </si>
  <si>
    <t>2,863</t>
  </si>
  <si>
    <t>3,585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</si>
</sst>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%"/>
    <numFmt numFmtId="167" formatCode="0_)"/>
    <numFmt numFmtId="168" formatCode="mm/dd/yy;@"/>
    <numFmt numFmtId="169" formatCode="yyyymmdd"/>
    <numFmt numFmtId="170" formatCode="m/d/yy;@"/>
    <numFmt numFmtId="171" formatCode="_ &quot;$&quot;\ * #,##0.00_ ;_ &quot;$&quot;\ * \-#,##0.00_ ;_ &quot;$&quot;\ * &quot;-&quot;??_ ;_ @_ "/>
    <numFmt numFmtId="172" formatCode="General_)"/>
    <numFmt numFmtId="173" formatCode="0.000"/>
    <numFmt numFmtId="174" formatCode="_ &quot;$&quot;\ * #,##0_ ;_ &quot;$&quot;\ * \-#,##0_ ;_ &quot;$&quot;\ * &quot;-&quot;??_ ;_ @_ "/>
    <numFmt numFmtId="175" formatCode="_ * #,##0.0_ ;_ * \-#,##0.0_ ;_ * &quot;-&quot;??_ ;_ @_ "/>
    <numFmt numFmtId="176" formatCode="_ * #,##0_ ;_ * \-#,##0_ ;_ * &quot;-&quot;??_ ;_ @_ "/>
    <numFmt numFmtId="177" formatCode="_ * #,##0.00_)&quot;£&quot;_ ;_ * \(#,##0.00\)&quot;£&quot;_ ;_ * &quot;-&quot;??_)&quot;£&quot;_ ;_ @_ "/>
    <numFmt numFmtId="178" formatCode="0.00_)"/>
    <numFmt numFmtId="179" formatCode="#,##0&quot;£&quot;_);\(#,##0&quot;£&quot;\)"/>
    <numFmt numFmtId="180" formatCode="000"/>
    <numFmt numFmtId="181" formatCode="00000"/>
    <numFmt numFmtId="182" formatCode="#,##0_);[Red]\(#,##0\);0.00_);@"/>
    <numFmt numFmtId="183" formatCode="#,##0_);[Red]\(#,##0\);0_);@"/>
    <numFmt numFmtId="184" formatCode="#,##0_);[Red]\(#,##0\);;@"/>
    <numFmt numFmtId="185" formatCode="#,##0.00%_);[Red]\(#,##0.00%\);0.00%_);@"/>
    <numFmt numFmtId="186" formatCode="0.00000"/>
    <numFmt numFmtId="187" formatCode="mm/dd/yyyy"/>
    <numFmt numFmtId="188" formatCode="#,##0.0_);[Red]\(#,##0.0\);0.0_);@"/>
    <numFmt numFmtId="189" formatCode="#,##0.00_);[Red]\(#,##0.00\);0.00_);@"/>
    <numFmt numFmtId="190" formatCode="#,##0_);[Red]\(#,##0\);#,##0_);@"/>
    <numFmt numFmtId="191" formatCode="\&gt;&quot;$&quot;#,##0\ "/>
    <numFmt numFmtId="192" formatCode="\&gt;\ &quot;$&quot;#,##0\ "/>
    <numFmt numFmtId="193" formatCode="_(* #,##0.0_);_(* \(#,##0.0\);_(* &quot;-&quot;??_);_(@_)"/>
    <numFmt numFmtId="194" formatCode="0.0000_)"/>
  </numFmts>
  <fonts count="5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Helv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6"/>
      <color indexed="8"/>
      <name val="Calibri"/>
      <family val="2"/>
    </font>
    <font>
      <sz val="14"/>
      <color indexed="8"/>
      <name val="Calibri"/>
      <family val="2"/>
    </font>
    <font>
      <b/>
      <sz val="10"/>
      <color indexed="63"/>
      <name val="Segoe UI"/>
      <family val="2"/>
    </font>
    <font>
      <sz val="28"/>
      <color indexed="8"/>
      <name val="Calibri"/>
      <family val="2"/>
    </font>
    <font>
      <sz val="8"/>
      <name val="Calibri"/>
      <family val="2"/>
    </font>
    <font>
      <sz val="24"/>
      <name val="Arial"/>
      <family val="2"/>
    </font>
    <font>
      <sz val="11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i/>
      <sz val="16"/>
      <name val="Helv"/>
    </font>
    <font>
      <b/>
      <sz val="11"/>
      <color indexed="16"/>
      <name val="Times New Roman"/>
      <family val="1"/>
    </font>
    <font>
      <b/>
      <sz val="11"/>
      <name val="Arial"/>
      <family val="2"/>
    </font>
    <font>
      <sz val="10"/>
      <color indexed="12"/>
      <name val="Helv"/>
    </font>
    <font>
      <sz val="11"/>
      <color indexed="9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28"/>
      <color theme="1"/>
      <name val="Calibri"/>
      <family val="2"/>
    </font>
    <font>
      <sz val="10"/>
      <color theme="0"/>
      <name val="Calibri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sz val="2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2"/>
      <color theme="0"/>
      <name val="Calibri"/>
      <family val="2"/>
    </font>
    <font>
      <sz val="11"/>
      <color theme="0"/>
      <name val="Calibri"/>
      <family val="2"/>
    </font>
    <font>
      <sz val="28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</font>
    <font>
      <i/>
      <sz val="14"/>
      <name val="Arial"/>
      <family val="2"/>
    </font>
    <font>
      <sz val="10"/>
      <color indexed="8"/>
      <name val="Arial"/>
      <family val="2"/>
    </font>
    <font>
      <i/>
      <sz val="14"/>
      <color theme="1" tint="0.34998626667073579"/>
      <name val="Arial"/>
      <family val="2"/>
    </font>
    <font>
      <i/>
      <sz val="14"/>
      <color theme="1" tint="0.249977111117893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gray0625"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65"/>
        <bgColor indexed="64"/>
      </patternFill>
    </fill>
  </fills>
  <borders count="1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ouble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ouble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/>
      <diagonal/>
    </border>
    <border>
      <left style="dashed">
        <color indexed="64"/>
      </left>
      <right style="double">
        <color indexed="64"/>
      </right>
      <top/>
      <bottom style="thin">
        <color indexed="64"/>
      </bottom>
      <diagonal/>
    </border>
    <border>
      <left style="dashed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dotted">
        <color auto="1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141">
    <xf numFmtId="0" fontId="0" fillId="0" borderId="0"/>
    <xf numFmtId="1" fontId="21" fillId="0" borderId="0"/>
    <xf numFmtId="171" fontId="2" fillId="0" borderId="0" applyFill="0" applyBorder="0" applyAlignment="0"/>
    <xf numFmtId="172" fontId="22" fillId="0" borderId="0" applyFill="0" applyBorder="0" applyAlignment="0"/>
    <xf numFmtId="173" fontId="22" fillId="0" borderId="0" applyFill="0" applyBorder="0" applyAlignment="0"/>
    <xf numFmtId="174" fontId="2" fillId="0" borderId="0" applyFill="0" applyBorder="0" applyAlignment="0"/>
    <xf numFmtId="175" fontId="2" fillId="0" borderId="0" applyFill="0" applyBorder="0" applyAlignment="0"/>
    <xf numFmtId="171" fontId="2" fillId="0" borderId="0" applyFill="0" applyBorder="0" applyAlignment="0"/>
    <xf numFmtId="176" fontId="2" fillId="0" borderId="0" applyFill="0" applyBorder="0" applyAlignment="0"/>
    <xf numFmtId="172" fontId="22" fillId="0" borderId="0" applyFill="0" applyBorder="0" applyAlignment="0"/>
    <xf numFmtId="0" fontId="23" fillId="0" borderId="1">
      <alignment horizontal="center"/>
    </xf>
    <xf numFmtId="43" fontId="7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72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14" fontId="6" fillId="0" borderId="0" applyFill="0" applyBorder="0" applyAlignment="0"/>
    <xf numFmtId="168" fontId="2" fillId="0" borderId="0" applyFont="0" applyFill="0" applyBorder="0" applyProtection="0">
      <alignment horizontal="center"/>
    </xf>
    <xf numFmtId="169" fontId="2" fillId="0" borderId="0" applyFont="0" applyFill="0" applyBorder="0" applyAlignment="0" applyProtection="0"/>
    <xf numFmtId="177" fontId="2" fillId="0" borderId="2">
      <alignment vertical="center"/>
    </xf>
    <xf numFmtId="171" fontId="2" fillId="0" borderId="0" applyFill="0" applyBorder="0" applyAlignment="0"/>
    <xf numFmtId="172" fontId="22" fillId="0" borderId="0" applyFill="0" applyBorder="0" applyAlignment="0"/>
    <xf numFmtId="171" fontId="2" fillId="0" borderId="0" applyFill="0" applyBorder="0" applyAlignment="0"/>
    <xf numFmtId="176" fontId="2" fillId="0" borderId="0" applyFill="0" applyBorder="0" applyAlignment="0"/>
    <xf numFmtId="172" fontId="22" fillId="0" borderId="0" applyFill="0" applyBorder="0" applyAlignment="0"/>
    <xf numFmtId="38" fontId="24" fillId="2" borderId="0" applyNumberFormat="0" applyBorder="0" applyAlignment="0" applyProtection="0"/>
    <xf numFmtId="0" fontId="19" fillId="0" borderId="3" applyNumberFormat="0" applyAlignment="0" applyProtection="0">
      <alignment horizontal="left" vertical="center"/>
    </xf>
    <xf numFmtId="0" fontId="19" fillId="0" borderId="4">
      <alignment horizontal="left" vertical="center"/>
    </xf>
    <xf numFmtId="10" fontId="24" fillId="3" borderId="5" applyNumberFormat="0" applyBorder="0" applyAlignment="0" applyProtection="0"/>
    <xf numFmtId="171" fontId="2" fillId="0" borderId="0" applyFill="0" applyBorder="0" applyAlignment="0"/>
    <xf numFmtId="172" fontId="22" fillId="0" borderId="0" applyFill="0" applyBorder="0" applyAlignment="0"/>
    <xf numFmtId="171" fontId="2" fillId="0" borderId="0" applyFill="0" applyBorder="0" applyAlignment="0"/>
    <xf numFmtId="176" fontId="2" fillId="0" borderId="0" applyFill="0" applyBorder="0" applyAlignment="0"/>
    <xf numFmtId="172" fontId="22" fillId="0" borderId="0" applyFill="0" applyBorder="0" applyAlignment="0"/>
    <xf numFmtId="178" fontId="25" fillId="0" borderId="0"/>
    <xf numFmtId="0" fontId="2" fillId="0" borderId="0"/>
    <xf numFmtId="164" fontId="3" fillId="0" borderId="0"/>
    <xf numFmtId="0" fontId="18" fillId="0" borderId="0"/>
    <xf numFmtId="0" fontId="26" fillId="4" borderId="6"/>
    <xf numFmtId="9" fontId="7" fillId="0" borderId="0" applyFont="0" applyFill="0" applyBorder="0" applyAlignment="0" applyProtection="0"/>
    <xf numFmtId="175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2" fillId="0" borderId="0" applyFill="0" applyBorder="0" applyAlignment="0"/>
    <xf numFmtId="172" fontId="22" fillId="0" borderId="0" applyFill="0" applyBorder="0" applyAlignment="0"/>
    <xf numFmtId="171" fontId="2" fillId="0" borderId="0" applyFill="0" applyBorder="0" applyAlignment="0"/>
    <xf numFmtId="176" fontId="2" fillId="0" borderId="0" applyFill="0" applyBorder="0" applyAlignment="0"/>
    <xf numFmtId="172" fontId="22" fillId="0" borderId="0" applyFill="0" applyBorder="0" applyAlignment="0"/>
    <xf numFmtId="180" fontId="2" fillId="0" borderId="0"/>
    <xf numFmtId="181" fontId="2" fillId="0" borderId="0"/>
    <xf numFmtId="0" fontId="27" fillId="0" borderId="0" applyNumberFormat="0" applyFill="0" applyBorder="0" applyProtection="0">
      <alignment horizontal="centerContinuous"/>
    </xf>
    <xf numFmtId="182" fontId="23" fillId="5" borderId="0" applyBorder="0" applyProtection="0">
      <alignment horizontal="left"/>
    </xf>
    <xf numFmtId="0" fontId="23" fillId="5" borderId="0" applyNumberFormat="0" applyBorder="0" applyProtection="0">
      <alignment horizontal="centerContinuous"/>
    </xf>
    <xf numFmtId="0" fontId="23" fillId="5" borderId="7" applyNumberFormat="0" applyProtection="0">
      <alignment horizontal="centerContinuous"/>
    </xf>
    <xf numFmtId="182" fontId="23" fillId="5" borderId="0" applyBorder="0" applyProtection="0">
      <alignment horizontal="right"/>
    </xf>
    <xf numFmtId="0" fontId="23" fillId="5" borderId="5" applyNumberFormat="0" applyProtection="0">
      <alignment horizontal="left"/>
    </xf>
    <xf numFmtId="0" fontId="23" fillId="5" borderId="5" applyNumberFormat="0" applyProtection="0">
      <alignment horizontal="centerContinuous"/>
    </xf>
    <xf numFmtId="0" fontId="23" fillId="5" borderId="5" applyNumberFormat="0" applyProtection="0">
      <alignment horizontal="centerContinuous"/>
    </xf>
    <xf numFmtId="0" fontId="23" fillId="5" borderId="5" applyNumberFormat="0" applyProtection="0">
      <alignment horizontal="right"/>
    </xf>
    <xf numFmtId="0" fontId="24" fillId="0" borderId="0" applyNumberFormat="0" applyFill="0" applyBorder="0" applyProtection="0">
      <alignment horizontal="left"/>
    </xf>
    <xf numFmtId="49" fontId="24" fillId="0" borderId="0" applyFill="0" applyBorder="0" applyProtection="0">
      <alignment horizontal="left"/>
    </xf>
    <xf numFmtId="0" fontId="24" fillId="0" borderId="0" applyNumberFormat="0" applyFill="0" applyBorder="0" applyProtection="0">
      <alignment horizontal="centerContinuous"/>
    </xf>
    <xf numFmtId="49" fontId="24" fillId="0" borderId="0" applyFill="0" applyBorder="0" applyProtection="0">
      <alignment horizontal="centerContinuous"/>
    </xf>
    <xf numFmtId="182" fontId="24" fillId="0" borderId="0" applyFill="0" applyBorder="0" applyProtection="0">
      <alignment horizontal="right"/>
    </xf>
    <xf numFmtId="49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0" fontId="24" fillId="0" borderId="0" applyNumberFormat="0" applyFill="0" applyBorder="0" applyProtection="0">
      <alignment horizontal="right"/>
    </xf>
    <xf numFmtId="0" fontId="23" fillId="0" borderId="0" applyNumberFormat="0" applyFill="0" applyBorder="0" applyProtection="0">
      <alignment horizontal="left"/>
    </xf>
    <xf numFmtId="0" fontId="23" fillId="0" borderId="0" applyNumberFormat="0" applyFill="0" applyBorder="0" applyProtection="0">
      <alignment horizontal="centerContinuous"/>
    </xf>
    <xf numFmtId="3" fontId="23" fillId="0" borderId="0" applyFill="0" applyBorder="0" applyProtection="0">
      <alignment horizontal="right"/>
    </xf>
    <xf numFmtId="2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0" fontId="24" fillId="0" borderId="5" applyNumberFormat="0" applyFill="0" applyProtection="0">
      <alignment horizontal="left"/>
    </xf>
    <xf numFmtId="49" fontId="24" fillId="0" borderId="5" applyFill="0" applyProtection="0">
      <alignment horizontal="left"/>
    </xf>
    <xf numFmtId="0" fontId="24" fillId="0" borderId="5" applyNumberFormat="0" applyFill="0" applyProtection="0">
      <alignment horizontal="centerContinuous"/>
    </xf>
    <xf numFmtId="49" fontId="24" fillId="0" borderId="5" applyFill="0" applyProtection="0">
      <alignment horizontal="centerContinuous"/>
    </xf>
    <xf numFmtId="182" fontId="24" fillId="0" borderId="5" applyFill="0" applyProtection="0">
      <alignment horizontal="right"/>
    </xf>
    <xf numFmtId="183" fontId="24" fillId="0" borderId="5" applyFill="0" applyProtection="0">
      <alignment horizontal="right"/>
    </xf>
    <xf numFmtId="188" fontId="24" fillId="0" borderId="5" applyFill="0" applyProtection="0">
      <alignment horizontal="right"/>
    </xf>
    <xf numFmtId="189" fontId="24" fillId="0" borderId="5" applyFill="0" applyProtection="0">
      <alignment horizontal="right"/>
    </xf>
    <xf numFmtId="184" fontId="24" fillId="0" borderId="5" applyFill="0" applyProtection="0">
      <alignment horizontal="right"/>
    </xf>
    <xf numFmtId="185" fontId="24" fillId="0" borderId="5" applyFill="0" applyProtection="0">
      <alignment horizontal="right"/>
    </xf>
    <xf numFmtId="190" fontId="24" fillId="0" borderId="5" applyFill="0" applyProtection="0">
      <alignment horizontal="right"/>
    </xf>
    <xf numFmtId="0" fontId="24" fillId="0" borderId="5" applyNumberFormat="0" applyFill="0" applyProtection="0">
      <alignment horizontal="right"/>
    </xf>
    <xf numFmtId="0" fontId="24" fillId="0" borderId="5" applyNumberFormat="0" applyFill="0" applyProtection="0">
      <alignment horizontal="right"/>
    </xf>
    <xf numFmtId="0" fontId="23" fillId="0" borderId="5" applyNumberFormat="0" applyFill="0" applyProtection="0">
      <alignment horizontal="left"/>
    </xf>
    <xf numFmtId="0" fontId="23" fillId="0" borderId="5" applyNumberFormat="0" applyFill="0" applyProtection="0">
      <alignment horizontal="centerContinuous"/>
    </xf>
    <xf numFmtId="3" fontId="23" fillId="0" borderId="5" applyFill="0" applyProtection="0">
      <alignment horizontal="right"/>
    </xf>
    <xf numFmtId="2" fontId="24" fillId="0" borderId="5" applyFill="0" applyProtection="0">
      <alignment horizontal="right"/>
    </xf>
    <xf numFmtId="186" fontId="24" fillId="0" borderId="5" applyFill="0" applyProtection="0">
      <alignment horizontal="right"/>
    </xf>
    <xf numFmtId="187" fontId="24" fillId="0" borderId="5" applyFill="0" applyProtection="0">
      <alignment horizontal="right"/>
    </xf>
    <xf numFmtId="49" fontId="6" fillId="0" borderId="0" applyFill="0" applyBorder="0" applyAlignment="0"/>
    <xf numFmtId="191" fontId="2" fillId="0" borderId="0" applyFill="0" applyBorder="0" applyAlignment="0"/>
    <xf numFmtId="192" fontId="2" fillId="0" borderId="0" applyFill="0" applyBorder="0" applyAlignment="0"/>
    <xf numFmtId="38" fontId="28" fillId="0" borderId="0"/>
    <xf numFmtId="43" fontId="38" fillId="0" borderId="0" applyFont="0" applyFill="0" applyBorder="0" applyAlignment="0" applyProtection="0"/>
    <xf numFmtId="0" fontId="48" fillId="0" borderId="9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6" fillId="0" borderId="0">
      <alignment vertical="top"/>
    </xf>
  </cellStyleXfs>
  <cellXfs count="557">
    <xf numFmtId="0" fontId="0" fillId="0" borderId="0" xfId="0"/>
    <xf numFmtId="167" fontId="2" fillId="0" borderId="0" xfId="38" applyNumberFormat="1" applyFont="1" applyAlignment="1" applyProtection="1">
      <protection hidden="1"/>
    </xf>
    <xf numFmtId="167" fontId="4" fillId="0" borderId="0" xfId="38" applyNumberFormat="1" applyFont="1" applyFill="1" applyBorder="1" applyAlignment="1" applyProtection="1">
      <alignment horizontal="center"/>
      <protection hidden="1"/>
    </xf>
    <xf numFmtId="10" fontId="2" fillId="0" borderId="0" xfId="45" applyNumberFormat="1" applyFont="1" applyAlignment="1" applyProtection="1">
      <protection hidden="1"/>
    </xf>
    <xf numFmtId="165" fontId="2" fillId="0" borderId="0" xfId="13" applyNumberFormat="1" applyFont="1" applyFill="1" applyBorder="1" applyAlignment="1" applyProtection="1">
      <alignment horizontal="left" shrinkToFit="1"/>
      <protection hidden="1"/>
    </xf>
    <xf numFmtId="165" fontId="2" fillId="0" borderId="0" xfId="13" applyNumberFormat="1" applyFont="1" applyAlignment="1" applyProtection="1">
      <protection hidden="1"/>
    </xf>
    <xf numFmtId="167" fontId="2" fillId="0" borderId="0" xfId="38" applyNumberFormat="1" applyFont="1" applyFill="1" applyBorder="1" applyAlignment="1" applyProtection="1">
      <protection hidden="1"/>
    </xf>
    <xf numFmtId="14" fontId="2" fillId="0" borderId="0" xfId="38" applyNumberFormat="1" applyFont="1" applyAlignment="1" applyProtection="1">
      <protection hidden="1"/>
    </xf>
    <xf numFmtId="170" fontId="2" fillId="8" borderId="0" xfId="38" applyNumberFormat="1" applyFont="1" applyFill="1" applyAlignment="1" applyProtection="1">
      <protection hidden="1"/>
    </xf>
    <xf numFmtId="167" fontId="2" fillId="8" borderId="0" xfId="38" applyNumberFormat="1" applyFont="1" applyFill="1" applyAlignment="1" applyProtection="1">
      <protection hidden="1"/>
    </xf>
    <xf numFmtId="167" fontId="2" fillId="0" borderId="0" xfId="38" applyNumberFormat="1" applyFont="1" applyBorder="1" applyAlignment="1" applyProtection="1">
      <protection hidden="1"/>
    </xf>
    <xf numFmtId="0" fontId="0" fillId="0" borderId="0" xfId="0" applyProtection="1"/>
    <xf numFmtId="0" fontId="0" fillId="0" borderId="0" xfId="0" applyBorder="1" applyProtection="1"/>
    <xf numFmtId="0" fontId="0" fillId="0" borderId="1" xfId="0" applyBorder="1" applyProtection="1"/>
    <xf numFmtId="0" fontId="0" fillId="0" borderId="40" xfId="0" applyBorder="1" applyProtection="1"/>
    <xf numFmtId="14" fontId="0" fillId="0" borderId="0" xfId="0" applyNumberFormat="1" applyBorder="1" applyProtection="1"/>
    <xf numFmtId="0" fontId="0" fillId="0" borderId="4" xfId="0" applyFill="1" applyBorder="1" applyProtection="1"/>
    <xf numFmtId="0" fontId="8" fillId="0" borderId="4" xfId="0" applyFont="1" applyFill="1" applyBorder="1" applyProtection="1"/>
    <xf numFmtId="167" fontId="4" fillId="0" borderId="0" xfId="38" applyNumberFormat="1" applyFont="1" applyFill="1" applyBorder="1" applyAlignment="1" applyProtection="1">
      <protection hidden="1"/>
    </xf>
    <xf numFmtId="167" fontId="2" fillId="0" borderId="0" xfId="38" applyNumberFormat="1" applyFont="1" applyAlignment="1" applyProtection="1"/>
    <xf numFmtId="0" fontId="12" fillId="0" borderId="0" xfId="0" applyFont="1" applyProtection="1"/>
    <xf numFmtId="0" fontId="0" fillId="0" borderId="46" xfId="0" applyFill="1" applyBorder="1" applyProtection="1"/>
    <xf numFmtId="0" fontId="11" fillId="0" borderId="52" xfId="0" applyFont="1" applyBorder="1" applyAlignment="1" applyProtection="1">
      <alignment horizontal="center"/>
    </xf>
    <xf numFmtId="0" fontId="0" fillId="0" borderId="53" xfId="0" applyBorder="1" applyProtection="1"/>
    <xf numFmtId="0" fontId="0" fillId="0" borderId="55" xfId="0" applyBorder="1" applyAlignment="1" applyProtection="1">
      <alignment horizontal="center"/>
    </xf>
    <xf numFmtId="0" fontId="10" fillId="0" borderId="56" xfId="0" applyFont="1" applyFill="1" applyBorder="1" applyAlignment="1" applyProtection="1">
      <alignment horizontal="center"/>
    </xf>
    <xf numFmtId="43" fontId="7" fillId="4" borderId="14" xfId="11" applyNumberFormat="1" applyFont="1" applyFill="1" applyBorder="1" applyProtection="1"/>
    <xf numFmtId="164" fontId="7" fillId="6" borderId="34" xfId="15" applyNumberFormat="1" applyFont="1" applyFill="1" applyBorder="1" applyProtection="1"/>
    <xf numFmtId="0" fontId="16" fillId="0" borderId="0" xfId="0" applyFont="1" applyProtection="1"/>
    <xf numFmtId="0" fontId="29" fillId="0" borderId="0" xfId="0" applyFont="1" applyProtection="1"/>
    <xf numFmtId="0" fontId="1" fillId="0" borderId="4" xfId="0" applyFont="1" applyFill="1" applyBorder="1" applyProtection="1"/>
    <xf numFmtId="167" fontId="6" fillId="0" borderId="0" xfId="38" applyNumberFormat="1" applyFont="1" applyFill="1" applyBorder="1" applyAlignment="1" applyProtection="1">
      <alignment horizontal="right" wrapText="1"/>
      <protection hidden="1"/>
    </xf>
    <xf numFmtId="166" fontId="2" fillId="0" borderId="0" xfId="45" applyNumberFormat="1" applyFont="1" applyFill="1" applyBorder="1" applyAlignment="1" applyProtection="1">
      <alignment horizontal="center" shrinkToFit="1"/>
      <protection hidden="1"/>
    </xf>
    <xf numFmtId="165" fontId="6" fillId="0" borderId="0" xfId="13" applyNumberFormat="1" applyFont="1" applyFill="1" applyBorder="1" applyAlignment="1" applyProtection="1">
      <alignment horizontal="center" shrinkToFit="1"/>
      <protection hidden="1"/>
    </xf>
    <xf numFmtId="167" fontId="2" fillId="0" borderId="0" xfId="38" applyNumberFormat="1" applyFont="1" applyFill="1" applyAlignment="1" applyProtection="1"/>
    <xf numFmtId="165" fontId="6" fillId="0" borderId="0" xfId="13" applyNumberFormat="1" applyFont="1" applyFill="1" applyBorder="1" applyAlignment="1" applyProtection="1">
      <alignment horizontal="centerContinuous" shrinkToFit="1"/>
      <protection hidden="1"/>
    </xf>
    <xf numFmtId="165" fontId="5" fillId="0" borderId="0" xfId="13" applyNumberFormat="1" applyFont="1" applyFill="1" applyBorder="1" applyAlignment="1" applyProtection="1">
      <alignment horizontal="centerContinuous" shrinkToFit="1"/>
      <protection hidden="1"/>
    </xf>
    <xf numFmtId="166" fontId="5" fillId="0" borderId="0" xfId="45" applyNumberFormat="1" applyFont="1" applyFill="1" applyBorder="1" applyAlignment="1" applyProtection="1">
      <alignment horizontal="centerContinuous" shrinkToFit="1"/>
      <protection hidden="1"/>
    </xf>
    <xf numFmtId="167" fontId="2" fillId="0" borderId="0" xfId="38" applyNumberFormat="1" applyFont="1" applyFill="1" applyBorder="1" applyAlignment="1" applyProtection="1">
      <alignment horizontal="centerContinuous"/>
      <protection hidden="1"/>
    </xf>
    <xf numFmtId="167" fontId="2" fillId="0" borderId="0" xfId="38" applyNumberFormat="1" applyFont="1" applyFill="1" applyBorder="1" applyAlignment="1" applyProtection="1">
      <alignment horizontal="centerContinuous" shrinkToFit="1"/>
      <protection hidden="1"/>
    </xf>
    <xf numFmtId="167" fontId="4" fillId="0" borderId="0" xfId="38" applyNumberFormat="1" applyFont="1" applyFill="1" applyBorder="1" applyAlignment="1" applyProtection="1">
      <alignment horizontal="centerContinuous"/>
      <protection hidden="1"/>
    </xf>
    <xf numFmtId="167" fontId="2" fillId="0" borderId="0" xfId="38" applyNumberFormat="1" applyFont="1" applyFill="1" applyAlignment="1" applyProtection="1">
      <protection hidden="1"/>
    </xf>
    <xf numFmtId="0" fontId="0" fillId="0" borderId="70" xfId="0" applyBorder="1" applyAlignment="1" applyProtection="1">
      <alignment horizontal="center"/>
    </xf>
    <xf numFmtId="164" fontId="7" fillId="4" borderId="42" xfId="15" applyNumberFormat="1" applyFont="1" applyFill="1" applyBorder="1" applyProtection="1"/>
    <xf numFmtId="0" fontId="0" fillId="0" borderId="0" xfId="0" applyFont="1" applyBorder="1" applyProtection="1"/>
    <xf numFmtId="0" fontId="0" fillId="0" borderId="0" xfId="0" applyFont="1" applyProtection="1"/>
    <xf numFmtId="0" fontId="0" fillId="0" borderId="58" xfId="0" applyBorder="1" applyProtection="1"/>
    <xf numFmtId="164" fontId="7" fillId="0" borderId="64" xfId="15" applyNumberFormat="1" applyFont="1" applyBorder="1" applyProtection="1"/>
    <xf numFmtId="0" fontId="31" fillId="0" borderId="0" xfId="0" applyFont="1" applyProtection="1"/>
    <xf numFmtId="0" fontId="0" fillId="0" borderId="35" xfId="0" applyBorder="1" applyAlignment="1" applyProtection="1">
      <alignment horizontal="center"/>
    </xf>
    <xf numFmtId="0" fontId="0" fillId="0" borderId="41" xfId="0" applyBorder="1" applyAlignment="1" applyProtection="1">
      <alignment horizontal="center"/>
    </xf>
    <xf numFmtId="0" fontId="10" fillId="0" borderId="6" xfId="0" applyFont="1" applyFill="1" applyBorder="1" applyAlignment="1" applyProtection="1">
      <alignment horizontal="center"/>
    </xf>
    <xf numFmtId="0" fontId="30" fillId="0" borderId="0" xfId="0" applyFont="1" applyProtection="1"/>
    <xf numFmtId="0" fontId="0" fillId="9" borderId="0" xfId="0" applyFont="1" applyFill="1" applyBorder="1" applyProtection="1"/>
    <xf numFmtId="0" fontId="32" fillId="9" borderId="0" xfId="0" applyFont="1" applyFill="1" applyBorder="1" applyAlignment="1" applyProtection="1">
      <alignment horizontal="center"/>
    </xf>
    <xf numFmtId="0" fontId="0" fillId="9" borderId="0" xfId="0" applyFont="1" applyFill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14" fontId="34" fillId="0" borderId="0" xfId="37" applyNumberFormat="1" applyFont="1" applyBorder="1" applyAlignment="1" applyProtection="1">
      <protection locked="0"/>
    </xf>
    <xf numFmtId="14" fontId="34" fillId="0" borderId="0" xfId="37" applyNumberFormat="1" applyFont="1" applyBorder="1" applyProtection="1">
      <protection locked="0"/>
    </xf>
    <xf numFmtId="167" fontId="19" fillId="0" borderId="60" xfId="38" applyNumberFormat="1" applyFont="1" applyFill="1" applyBorder="1" applyAlignment="1" applyProtection="1">
      <alignment horizontal="center" wrapText="1"/>
      <protection hidden="1"/>
    </xf>
    <xf numFmtId="167" fontId="19" fillId="0" borderId="4" xfId="38" applyNumberFormat="1" applyFont="1" applyFill="1" applyBorder="1" applyAlignment="1" applyProtection="1">
      <alignment horizontal="centerContinuous"/>
      <protection hidden="1"/>
    </xf>
    <xf numFmtId="167" fontId="19" fillId="0" borderId="7" xfId="38" applyNumberFormat="1" applyFont="1" applyFill="1" applyBorder="1" applyAlignment="1" applyProtection="1">
      <alignment horizontal="centerContinuous"/>
      <protection hidden="1"/>
    </xf>
    <xf numFmtId="0" fontId="0" fillId="0" borderId="0" xfId="0" applyAlignment="1">
      <alignment horizontal="center"/>
    </xf>
    <xf numFmtId="167" fontId="2" fillId="0" borderId="0" xfId="38" applyNumberFormat="1" applyFont="1" applyAlignment="1" applyProtection="1">
      <alignment horizontal="center"/>
      <protection hidden="1"/>
    </xf>
    <xf numFmtId="167" fontId="19" fillId="0" borderId="38" xfId="38" applyNumberFormat="1" applyFont="1" applyFill="1" applyBorder="1" applyAlignment="1" applyProtection="1">
      <alignment horizontal="centerContinuous"/>
      <protection hidden="1"/>
    </xf>
    <xf numFmtId="165" fontId="19" fillId="0" borderId="38" xfId="13" applyNumberFormat="1" applyFont="1" applyFill="1" applyBorder="1" applyAlignment="1" applyProtection="1">
      <alignment horizontal="centerContinuous" wrapText="1"/>
      <protection hidden="1"/>
    </xf>
    <xf numFmtId="0" fontId="10" fillId="0" borderId="46" xfId="0" applyFont="1" applyFill="1" applyBorder="1" applyAlignment="1" applyProtection="1">
      <alignment horizontal="center"/>
    </xf>
    <xf numFmtId="0" fontId="39" fillId="0" borderId="0" xfId="0" applyFont="1" applyProtection="1"/>
    <xf numFmtId="164" fontId="7" fillId="9" borderId="65" xfId="15" applyNumberFormat="1" applyFont="1" applyFill="1" applyBorder="1" applyProtection="1"/>
    <xf numFmtId="0" fontId="0" fillId="0" borderId="0" xfId="0" applyFont="1" applyFill="1" applyProtection="1"/>
    <xf numFmtId="0" fontId="39" fillId="0" borderId="0" xfId="0" applyFont="1" applyFill="1" applyProtection="1"/>
    <xf numFmtId="167" fontId="19" fillId="13" borderId="10" xfId="38" applyNumberFormat="1" applyFont="1" applyFill="1" applyBorder="1" applyAlignment="1" applyProtection="1">
      <alignment horizontal="centerContinuous"/>
      <protection hidden="1"/>
    </xf>
    <xf numFmtId="167" fontId="19" fillId="13" borderId="7" xfId="38" applyNumberFormat="1" applyFont="1" applyFill="1" applyBorder="1" applyAlignment="1" applyProtection="1">
      <alignment horizontal="centerContinuous"/>
      <protection hidden="1"/>
    </xf>
    <xf numFmtId="167" fontId="40" fillId="0" borderId="0" xfId="38" applyNumberFormat="1" applyFont="1" applyAlignment="1" applyProtection="1"/>
    <xf numFmtId="166" fontId="40" fillId="0" borderId="15" xfId="45" applyNumberFormat="1" applyFont="1" applyFill="1" applyBorder="1" applyAlignment="1" applyProtection="1">
      <alignment horizontal="center" shrinkToFit="1"/>
      <protection hidden="1"/>
    </xf>
    <xf numFmtId="166" fontId="40" fillId="4" borderId="18" xfId="45" applyNumberFormat="1" applyFont="1" applyFill="1" applyBorder="1" applyAlignment="1" applyProtection="1">
      <alignment horizontal="center" shrinkToFit="1"/>
      <protection hidden="1"/>
    </xf>
    <xf numFmtId="165" fontId="40" fillId="0" borderId="0" xfId="13" applyNumberFormat="1" applyFont="1" applyFill="1" applyBorder="1" applyAlignment="1" applyProtection="1">
      <alignment shrinkToFit="1"/>
      <protection hidden="1"/>
    </xf>
    <xf numFmtId="167" fontId="40" fillId="0" borderId="49" xfId="38" applyNumberFormat="1" applyFont="1" applyFill="1" applyBorder="1" applyAlignment="1" applyProtection="1">
      <alignment horizontal="left" wrapText="1"/>
      <protection hidden="1"/>
    </xf>
    <xf numFmtId="167" fontId="40" fillId="0" borderId="0" xfId="38" applyNumberFormat="1" applyFont="1" applyAlignment="1" applyProtection="1">
      <protection hidden="1"/>
    </xf>
    <xf numFmtId="167" fontId="40" fillId="0" borderId="40" xfId="38" applyNumberFormat="1" applyFont="1" applyFill="1" applyBorder="1" applyAlignment="1" applyProtection="1">
      <alignment horizontal="left" wrapText="1"/>
      <protection hidden="1"/>
    </xf>
    <xf numFmtId="167" fontId="40" fillId="0" borderId="70" xfId="38" applyNumberFormat="1" applyFont="1" applyFill="1" applyBorder="1" applyAlignment="1" applyProtection="1">
      <alignment horizontal="left" wrapText="1"/>
      <protection hidden="1"/>
    </xf>
    <xf numFmtId="167" fontId="40" fillId="0" borderId="46" xfId="38" applyNumberFormat="1" applyFont="1" applyFill="1" applyBorder="1" applyAlignment="1" applyProtection="1">
      <alignment horizontal="left" wrapText="1"/>
      <protection hidden="1"/>
    </xf>
    <xf numFmtId="0" fontId="43" fillId="0" borderId="49" xfId="0" applyFont="1" applyFill="1" applyBorder="1" applyProtection="1"/>
    <xf numFmtId="167" fontId="41" fillId="0" borderId="69" xfId="38" applyNumberFormat="1" applyFont="1" applyFill="1" applyBorder="1" applyAlignment="1" applyProtection="1">
      <alignment horizontal="right" wrapText="1"/>
      <protection hidden="1"/>
    </xf>
    <xf numFmtId="0" fontId="44" fillId="0" borderId="0" xfId="0" applyFont="1"/>
    <xf numFmtId="0" fontId="0" fillId="0" borderId="47" xfId="0" applyFill="1" applyBorder="1" applyProtection="1"/>
    <xf numFmtId="167" fontId="19" fillId="0" borderId="82" xfId="38" applyNumberFormat="1" applyFont="1" applyFill="1" applyBorder="1" applyAlignment="1" applyProtection="1">
      <alignment horizontal="centerContinuous" wrapText="1"/>
      <protection hidden="1"/>
    </xf>
    <xf numFmtId="167" fontId="19" fillId="0" borderId="83" xfId="38" applyNumberFormat="1" applyFont="1" applyFill="1" applyBorder="1" applyAlignment="1" applyProtection="1">
      <alignment horizontal="centerContinuous" wrapText="1"/>
      <protection hidden="1"/>
    </xf>
    <xf numFmtId="167" fontId="19" fillId="0" borderId="84" xfId="38" applyNumberFormat="1" applyFont="1" applyFill="1" applyBorder="1" applyAlignment="1" applyProtection="1">
      <alignment horizontal="centerContinuous" wrapText="1"/>
      <protection hidden="1"/>
    </xf>
    <xf numFmtId="165" fontId="40" fillId="13" borderId="22" xfId="13" applyNumberFormat="1" applyFont="1" applyFill="1" applyBorder="1" applyAlignment="1" applyProtection="1">
      <alignment shrinkToFit="1"/>
      <protection hidden="1"/>
    </xf>
    <xf numFmtId="165" fontId="40" fillId="0" borderId="4" xfId="13" applyNumberFormat="1" applyFont="1" applyFill="1" applyBorder="1" applyAlignment="1" applyProtection="1">
      <alignment shrinkToFit="1"/>
      <protection hidden="1"/>
    </xf>
    <xf numFmtId="165" fontId="41" fillId="0" borderId="0" xfId="13" applyNumberFormat="1" applyFont="1" applyFill="1" applyBorder="1" applyAlignment="1" applyProtection="1">
      <alignment shrinkToFit="1"/>
      <protection hidden="1"/>
    </xf>
    <xf numFmtId="165" fontId="41" fillId="6" borderId="20" xfId="13" applyNumberFormat="1" applyFont="1" applyFill="1" applyBorder="1" applyAlignment="1" applyProtection="1">
      <alignment shrinkToFit="1"/>
      <protection hidden="1"/>
    </xf>
    <xf numFmtId="165" fontId="42" fillId="6" borderId="0" xfId="13" applyNumberFormat="1" applyFont="1" applyFill="1" applyBorder="1" applyAlignment="1" applyProtection="1">
      <alignment shrinkToFit="1"/>
      <protection hidden="1"/>
    </xf>
    <xf numFmtId="167" fontId="40" fillId="6" borderId="0" xfId="38" applyNumberFormat="1" applyFont="1" applyFill="1" applyBorder="1" applyAlignment="1" applyProtection="1">
      <protection hidden="1"/>
    </xf>
    <xf numFmtId="167" fontId="40" fillId="6" borderId="0" xfId="38" applyNumberFormat="1" applyFont="1" applyFill="1" applyBorder="1" applyAlignment="1" applyProtection="1">
      <alignment shrinkToFit="1"/>
      <protection hidden="1"/>
    </xf>
    <xf numFmtId="167" fontId="20" fillId="6" borderId="0" xfId="38" applyNumberFormat="1" applyFont="1" applyFill="1" applyBorder="1" applyAlignment="1" applyProtection="1">
      <protection hidden="1"/>
    </xf>
    <xf numFmtId="167" fontId="20" fillId="6" borderId="34" xfId="38" applyNumberFormat="1" applyFont="1" applyFill="1" applyBorder="1" applyAlignment="1" applyProtection="1">
      <protection hidden="1"/>
    </xf>
    <xf numFmtId="43" fontId="41" fillId="0" borderId="0" xfId="13" applyNumberFormat="1" applyFont="1" applyFill="1" applyBorder="1" applyAlignment="1" applyProtection="1">
      <alignment shrinkToFit="1"/>
      <protection hidden="1"/>
    </xf>
    <xf numFmtId="165" fontId="41" fillId="6" borderId="0" xfId="13" applyNumberFormat="1" applyFont="1" applyFill="1" applyBorder="1" applyAlignment="1" applyProtection="1">
      <alignment shrinkToFit="1"/>
      <protection hidden="1"/>
    </xf>
    <xf numFmtId="167" fontId="40" fillId="6" borderId="0" xfId="38" applyNumberFormat="1" applyFont="1" applyFill="1" applyBorder="1" applyAlignment="1" applyProtection="1">
      <alignment wrapText="1"/>
      <protection hidden="1"/>
    </xf>
    <xf numFmtId="167" fontId="40" fillId="6" borderId="0" xfId="38" quotePrefix="1" applyNumberFormat="1" applyFont="1" applyFill="1" applyBorder="1" applyAlignment="1" applyProtection="1">
      <alignment shrinkToFit="1"/>
      <protection hidden="1"/>
    </xf>
    <xf numFmtId="10" fontId="20" fillId="6" borderId="0" xfId="45" applyNumberFormat="1" applyFont="1" applyFill="1" applyBorder="1" applyAlignment="1" applyProtection="1">
      <alignment shrinkToFit="1"/>
      <protection hidden="1"/>
    </xf>
    <xf numFmtId="10" fontId="20" fillId="6" borderId="34" xfId="45" applyNumberFormat="1" applyFont="1" applyFill="1" applyBorder="1" applyAlignment="1" applyProtection="1">
      <alignment shrinkToFit="1"/>
      <protection hidden="1"/>
    </xf>
    <xf numFmtId="165" fontId="40" fillId="13" borderId="68" xfId="13" applyNumberFormat="1" applyFont="1" applyFill="1" applyBorder="1" applyAlignment="1" applyProtection="1">
      <alignment shrinkToFit="1"/>
      <protection hidden="1"/>
    </xf>
    <xf numFmtId="165" fontId="40" fillId="0" borderId="9" xfId="13" applyNumberFormat="1" applyFont="1" applyFill="1" applyBorder="1" applyAlignment="1" applyProtection="1">
      <alignment shrinkToFit="1"/>
      <protection hidden="1"/>
    </xf>
    <xf numFmtId="165" fontId="40" fillId="13" borderId="31" xfId="13" applyNumberFormat="1" applyFont="1" applyFill="1" applyBorder="1" applyAlignment="1" applyProtection="1">
      <alignment shrinkToFit="1"/>
      <protection hidden="1"/>
    </xf>
    <xf numFmtId="166" fontId="40" fillId="7" borderId="32" xfId="45" applyNumberFormat="1" applyFont="1" applyFill="1" applyBorder="1" applyAlignment="1" applyProtection="1">
      <alignment shrinkToFit="1"/>
      <protection hidden="1"/>
    </xf>
    <xf numFmtId="166" fontId="40" fillId="7" borderId="30" xfId="45" applyNumberFormat="1" applyFont="1" applyFill="1" applyBorder="1" applyAlignment="1" applyProtection="1">
      <alignment shrinkToFit="1"/>
      <protection hidden="1"/>
    </xf>
    <xf numFmtId="165" fontId="41" fillId="6" borderId="59" xfId="13" applyNumberFormat="1" applyFont="1" applyFill="1" applyBorder="1" applyAlignment="1" applyProtection="1">
      <alignment shrinkToFit="1"/>
      <protection hidden="1"/>
    </xf>
    <xf numFmtId="165" fontId="41" fillId="6" borderId="9" xfId="13" applyNumberFormat="1" applyFont="1" applyFill="1" applyBorder="1" applyAlignment="1" applyProtection="1">
      <alignment shrinkToFit="1"/>
      <protection hidden="1"/>
    </xf>
    <xf numFmtId="43" fontId="41" fillId="6" borderId="9" xfId="13" applyFont="1" applyFill="1" applyBorder="1" applyAlignment="1" applyProtection="1">
      <alignment shrinkToFit="1"/>
      <protection hidden="1"/>
    </xf>
    <xf numFmtId="165" fontId="40" fillId="6" borderId="9" xfId="13" applyNumberFormat="1" applyFont="1" applyFill="1" applyBorder="1" applyAlignment="1" applyProtection="1">
      <alignment shrinkToFit="1"/>
      <protection hidden="1"/>
    </xf>
    <xf numFmtId="10" fontId="20" fillId="6" borderId="9" xfId="45" applyNumberFormat="1" applyFont="1" applyFill="1" applyBorder="1" applyAlignment="1" applyProtection="1">
      <alignment shrinkToFit="1"/>
      <protection hidden="1"/>
    </xf>
    <xf numFmtId="10" fontId="20" fillId="6" borderId="57" xfId="45" applyNumberFormat="1" applyFont="1" applyFill="1" applyBorder="1" applyAlignment="1" applyProtection="1">
      <alignment shrinkToFit="1"/>
      <protection hidden="1"/>
    </xf>
    <xf numFmtId="0" fontId="31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45" fillId="0" borderId="0" xfId="0" applyFont="1" applyFill="1" applyAlignment="1">
      <alignment horizontal="left" indent="5"/>
    </xf>
    <xf numFmtId="0" fontId="46" fillId="0" borderId="0" xfId="0" applyFont="1" applyProtection="1"/>
    <xf numFmtId="0" fontId="31" fillId="0" borderId="0" xfId="0" applyFont="1" applyAlignment="1" applyProtection="1">
      <alignment horizontal="right"/>
      <protection locked="0"/>
    </xf>
    <xf numFmtId="0" fontId="43" fillId="0" borderId="70" xfId="0" applyFont="1" applyFill="1" applyBorder="1" applyProtection="1"/>
    <xf numFmtId="0" fontId="31" fillId="0" borderId="0" xfId="0" applyFont="1" applyFill="1" applyProtection="1"/>
    <xf numFmtId="14" fontId="31" fillId="0" borderId="0" xfId="0" applyNumberFormat="1" applyFont="1" applyFill="1" applyProtection="1"/>
    <xf numFmtId="14" fontId="0" fillId="0" borderId="0" xfId="0" applyNumberFormat="1"/>
    <xf numFmtId="14" fontId="39" fillId="0" borderId="0" xfId="0" applyNumberFormat="1" applyFont="1" applyFill="1" applyProtection="1"/>
    <xf numFmtId="0" fontId="47" fillId="0" borderId="0" xfId="0" applyFont="1" applyAlignment="1">
      <alignment horizontal="center"/>
    </xf>
    <xf numFmtId="14" fontId="9" fillId="0" borderId="85" xfId="0" applyNumberFormat="1" applyFont="1" applyBorder="1" applyAlignment="1" applyProtection="1">
      <alignment wrapText="1"/>
      <protection locked="0"/>
    </xf>
    <xf numFmtId="0" fontId="17" fillId="0" borderId="85" xfId="0" applyFont="1" applyBorder="1" applyAlignment="1" applyProtection="1">
      <alignment wrapText="1"/>
      <protection locked="0"/>
    </xf>
    <xf numFmtId="0" fontId="0" fillId="14" borderId="5" xfId="0" applyFill="1" applyBorder="1"/>
    <xf numFmtId="0" fontId="0" fillId="14" borderId="41" xfId="0" applyFill="1" applyBorder="1"/>
    <xf numFmtId="0" fontId="0" fillId="10" borderId="80" xfId="0" applyFill="1" applyBorder="1"/>
    <xf numFmtId="0" fontId="0" fillId="10" borderId="87" xfId="0" applyFill="1" applyBorder="1"/>
    <xf numFmtId="49" fontId="0" fillId="10" borderId="71" xfId="0" applyNumberFormat="1" applyFill="1" applyBorder="1"/>
    <xf numFmtId="0" fontId="45" fillId="0" borderId="86" xfId="0" applyFont="1" applyFill="1" applyBorder="1" applyAlignment="1" applyProtection="1">
      <alignment wrapText="1"/>
      <protection locked="0"/>
    </xf>
    <xf numFmtId="164" fontId="7" fillId="9" borderId="42" xfId="15" applyNumberFormat="1" applyFont="1" applyFill="1" applyBorder="1" applyProtection="1"/>
    <xf numFmtId="14" fontId="7" fillId="9" borderId="88" xfId="15" applyNumberFormat="1" applyFont="1" applyFill="1" applyBorder="1" applyProtection="1"/>
    <xf numFmtId="14" fontId="0" fillId="0" borderId="5" xfId="0" applyNumberFormat="1" applyBorder="1" applyProtection="1"/>
    <xf numFmtId="14" fontId="0" fillId="0" borderId="89" xfId="0" applyNumberFormat="1" applyBorder="1" applyProtection="1"/>
    <xf numFmtId="14" fontId="0" fillId="0" borderId="90" xfId="0" applyNumberFormat="1" applyBorder="1" applyProtection="1"/>
    <xf numFmtId="164" fontId="7" fillId="9" borderId="91" xfId="15" applyNumberFormat="1" applyFont="1" applyFill="1" applyBorder="1" applyProtection="1"/>
    <xf numFmtId="164" fontId="7" fillId="0" borderId="92" xfId="15" applyNumberFormat="1" applyFont="1" applyFill="1" applyBorder="1" applyProtection="1"/>
    <xf numFmtId="0" fontId="0" fillId="0" borderId="60" xfId="0" applyBorder="1" applyAlignment="1" applyProtection="1">
      <alignment horizontal="center"/>
    </xf>
    <xf numFmtId="164" fontId="7" fillId="12" borderId="66" xfId="15" applyNumberFormat="1" applyFont="1" applyFill="1" applyBorder="1" applyProtection="1">
      <protection locked="0"/>
    </xf>
    <xf numFmtId="164" fontId="7" fillId="4" borderId="57" xfId="15" applyNumberFormat="1" applyFont="1" applyFill="1" applyBorder="1" applyProtection="1"/>
    <xf numFmtId="14" fontId="0" fillId="0" borderId="61" xfId="0" applyNumberFormat="1" applyBorder="1" applyProtection="1"/>
    <xf numFmtId="164" fontId="7" fillId="4" borderId="69" xfId="15" applyNumberFormat="1" applyFont="1" applyFill="1" applyBorder="1" applyProtection="1"/>
    <xf numFmtId="1" fontId="7" fillId="9" borderId="91" xfId="15" applyNumberFormat="1" applyFont="1" applyFill="1" applyBorder="1" applyAlignment="1" applyProtection="1">
      <alignment horizontal="center"/>
    </xf>
    <xf numFmtId="1" fontId="7" fillId="4" borderId="43" xfId="15" applyNumberFormat="1" applyFont="1" applyFill="1" applyBorder="1" applyAlignment="1" applyProtection="1">
      <alignment horizontal="center"/>
    </xf>
    <xf numFmtId="1" fontId="7" fillId="4" borderId="44" xfId="15" applyNumberFormat="1" applyFont="1" applyFill="1" applyBorder="1" applyAlignment="1" applyProtection="1">
      <alignment horizontal="center"/>
    </xf>
    <xf numFmtId="1" fontId="7" fillId="4" borderId="63" xfId="15" applyNumberFormat="1" applyFont="1" applyFill="1" applyBorder="1" applyAlignment="1" applyProtection="1">
      <alignment horizontal="center"/>
    </xf>
    <xf numFmtId="1" fontId="7" fillId="0" borderId="92" xfId="15" applyNumberFormat="1" applyFont="1" applyFill="1" applyBorder="1" applyAlignment="1" applyProtection="1">
      <alignment horizontal="center"/>
    </xf>
    <xf numFmtId="1" fontId="7" fillId="0" borderId="48" xfId="15" applyNumberFormat="1" applyFont="1" applyBorder="1" applyAlignment="1" applyProtection="1">
      <alignment horizontal="center"/>
    </xf>
    <xf numFmtId="0" fontId="0" fillId="0" borderId="56" xfId="0" applyFill="1" applyBorder="1" applyProtection="1"/>
    <xf numFmtId="0" fontId="1" fillId="0" borderId="46" xfId="0" applyFont="1" applyFill="1" applyBorder="1" applyProtection="1"/>
    <xf numFmtId="0" fontId="1" fillId="0" borderId="56" xfId="0" applyFont="1" applyFill="1" applyBorder="1" applyProtection="1"/>
    <xf numFmtId="0" fontId="8" fillId="0" borderId="46" xfId="0" applyFont="1" applyFill="1" applyBorder="1" applyProtection="1"/>
    <xf numFmtId="0" fontId="8" fillId="0" borderId="56" xfId="0" applyFont="1" applyFill="1" applyBorder="1" applyProtection="1"/>
    <xf numFmtId="165" fontId="7" fillId="0" borderId="66" xfId="11" applyNumberFormat="1" applyFont="1" applyFill="1" applyBorder="1" applyProtection="1"/>
    <xf numFmtId="165" fontId="40" fillId="0" borderId="48" xfId="13" applyNumberFormat="1" applyFont="1" applyFill="1" applyBorder="1" applyAlignment="1" applyProtection="1">
      <alignment shrinkToFit="1"/>
      <protection hidden="1"/>
    </xf>
    <xf numFmtId="166" fontId="40" fillId="0" borderId="30" xfId="45" applyNumberFormat="1" applyFont="1" applyFill="1" applyBorder="1" applyAlignment="1" applyProtection="1">
      <alignment shrinkToFit="1"/>
      <protection hidden="1"/>
    </xf>
    <xf numFmtId="165" fontId="40" fillId="13" borderId="50" xfId="13" applyNumberFormat="1" applyFont="1" applyFill="1" applyBorder="1" applyAlignment="1" applyProtection="1">
      <alignment horizontal="center" shrinkToFit="1"/>
      <protection hidden="1"/>
    </xf>
    <xf numFmtId="165" fontId="40" fillId="0" borderId="23" xfId="13" applyNumberFormat="1" applyFont="1" applyFill="1" applyBorder="1" applyAlignment="1" applyProtection="1">
      <alignment horizontal="center" shrinkToFit="1"/>
      <protection hidden="1"/>
    </xf>
    <xf numFmtId="165" fontId="40" fillId="0" borderId="7" xfId="13" applyNumberFormat="1" applyFont="1" applyFill="1" applyBorder="1" applyAlignment="1" applyProtection="1">
      <alignment horizontal="center" shrinkToFit="1"/>
      <protection hidden="1"/>
    </xf>
    <xf numFmtId="165" fontId="40" fillId="13" borderId="16" xfId="13" applyNumberFormat="1" applyFont="1" applyFill="1" applyBorder="1" applyAlignment="1" applyProtection="1">
      <alignment horizontal="center" shrinkToFit="1"/>
      <protection hidden="1"/>
    </xf>
    <xf numFmtId="166" fontId="40" fillId="13" borderId="17" xfId="45" applyNumberFormat="1" applyFont="1" applyFill="1" applyBorder="1" applyAlignment="1" applyProtection="1">
      <alignment horizontal="center" shrinkToFit="1"/>
      <protection hidden="1"/>
    </xf>
    <xf numFmtId="165" fontId="40" fillId="4" borderId="24" xfId="13" applyNumberFormat="1" applyFont="1" applyFill="1" applyBorder="1" applyAlignment="1" applyProtection="1">
      <alignment horizontal="center" shrinkToFit="1"/>
      <protection hidden="1"/>
    </xf>
    <xf numFmtId="2" fontId="7" fillId="9" borderId="42" xfId="15" applyNumberFormat="1" applyFont="1" applyFill="1" applyBorder="1" applyProtection="1"/>
    <xf numFmtId="2" fontId="7" fillId="9" borderId="65" xfId="15" applyNumberFormat="1" applyFont="1" applyFill="1" applyBorder="1" applyProtection="1"/>
    <xf numFmtId="1" fontId="7" fillId="9" borderId="42" xfId="15" applyNumberFormat="1" applyFont="1" applyFill="1" applyBorder="1" applyProtection="1"/>
    <xf numFmtId="1" fontId="7" fillId="9" borderId="65" xfId="15" applyNumberFormat="1" applyFont="1" applyFill="1" applyBorder="1" applyProtection="1"/>
    <xf numFmtId="2" fontId="7" fillId="0" borderId="92" xfId="15" applyNumberFormat="1" applyFont="1" applyFill="1" applyBorder="1" applyProtection="1"/>
    <xf numFmtId="1" fontId="7" fillId="0" borderId="92" xfId="15" applyNumberFormat="1" applyFont="1" applyFill="1" applyBorder="1" applyProtection="1"/>
    <xf numFmtId="14" fontId="0" fillId="0" borderId="8" xfId="0" applyNumberFormat="1" applyBorder="1" applyProtection="1"/>
    <xf numFmtId="0" fontId="0" fillId="0" borderId="60" xfId="0" applyBorder="1" applyProtection="1"/>
    <xf numFmtId="0" fontId="0" fillId="0" borderId="52" xfId="0" applyBorder="1" applyProtection="1"/>
    <xf numFmtId="0" fontId="0" fillId="0" borderId="94" xfId="0" applyBorder="1" applyProtection="1"/>
    <xf numFmtId="0" fontId="0" fillId="0" borderId="62" xfId="0" applyBorder="1" applyProtection="1"/>
    <xf numFmtId="0" fontId="0" fillId="0" borderId="36" xfId="0" applyBorder="1" applyProtection="1"/>
    <xf numFmtId="14" fontId="0" fillId="0" borderId="95" xfId="0" applyNumberFormat="1" applyBorder="1" applyProtection="1"/>
    <xf numFmtId="0" fontId="8" fillId="0" borderId="93" xfId="0" applyFont="1" applyFill="1" applyBorder="1" applyProtection="1"/>
    <xf numFmtId="1" fontId="7" fillId="0" borderId="47" xfId="15" applyNumberFormat="1" applyFont="1" applyFill="1" applyBorder="1" applyProtection="1"/>
    <xf numFmtId="44" fontId="7" fillId="9" borderId="42" xfId="15" applyFont="1" applyFill="1" applyBorder="1" applyProtection="1"/>
    <xf numFmtId="44" fontId="7" fillId="9" borderId="65" xfId="15" applyFont="1" applyFill="1" applyBorder="1" applyProtection="1"/>
    <xf numFmtId="44" fontId="7" fillId="0" borderId="92" xfId="15" applyFont="1" applyFill="1" applyBorder="1" applyProtection="1"/>
    <xf numFmtId="44" fontId="7" fillId="0" borderId="47" xfId="15" applyFont="1" applyFill="1" applyBorder="1" applyProtection="1"/>
    <xf numFmtId="9" fontId="40" fillId="0" borderId="12" xfId="41" applyFont="1" applyFill="1" applyBorder="1" applyAlignment="1" applyProtection="1">
      <alignment shrinkToFit="1"/>
      <protection hidden="1"/>
    </xf>
    <xf numFmtId="166" fontId="42" fillId="6" borderId="34" xfId="45" applyNumberFormat="1" applyFont="1" applyFill="1" applyBorder="1" applyAlignment="1" applyProtection="1">
      <alignment shrinkToFit="1"/>
      <protection hidden="1"/>
    </xf>
    <xf numFmtId="1" fontId="41" fillId="6" borderId="34" xfId="45" applyNumberFormat="1" applyFont="1" applyFill="1" applyBorder="1" applyAlignment="1" applyProtection="1">
      <alignment shrinkToFit="1"/>
      <protection hidden="1"/>
    </xf>
    <xf numFmtId="1" fontId="41" fillId="6" borderId="57" xfId="45" applyNumberFormat="1" applyFont="1" applyFill="1" applyBorder="1" applyAlignment="1" applyProtection="1">
      <alignment shrinkToFit="1"/>
      <protection hidden="1"/>
    </xf>
    <xf numFmtId="165" fontId="40" fillId="13" borderId="14" xfId="13" applyNumberFormat="1" applyFont="1" applyFill="1" applyBorder="1" applyAlignment="1" applyProtection="1">
      <alignment shrinkToFit="1"/>
      <protection hidden="1"/>
    </xf>
    <xf numFmtId="165" fontId="40" fillId="0" borderId="14" xfId="13" applyNumberFormat="1" applyFont="1" applyFill="1" applyBorder="1" applyAlignment="1" applyProtection="1">
      <alignment shrinkToFit="1"/>
      <protection hidden="1"/>
    </xf>
    <xf numFmtId="2" fontId="7" fillId="0" borderId="47" xfId="15" applyNumberFormat="1" applyFont="1" applyFill="1" applyBorder="1" applyProtection="1"/>
    <xf numFmtId="2" fontId="40" fillId="13" borderId="96" xfId="45" applyNumberFormat="1" applyFont="1" applyFill="1" applyBorder="1" applyAlignment="1" applyProtection="1">
      <alignment horizontal="center" shrinkToFit="1"/>
      <protection hidden="1"/>
    </xf>
    <xf numFmtId="165" fontId="40" fillId="13" borderId="26" xfId="13" applyNumberFormat="1" applyFont="1" applyFill="1" applyBorder="1" applyAlignment="1" applyProtection="1">
      <alignment horizontal="center" shrinkToFit="1"/>
      <protection hidden="1"/>
    </xf>
    <xf numFmtId="165" fontId="40" fillId="13" borderId="25" xfId="13" applyNumberFormat="1" applyFont="1" applyFill="1" applyBorder="1" applyAlignment="1" applyProtection="1">
      <alignment horizontal="center" vertical="center" shrinkToFit="1"/>
      <protection hidden="1"/>
    </xf>
    <xf numFmtId="10" fontId="0" fillId="0" borderId="0" xfId="41" applyNumberFormat="1" applyFont="1"/>
    <xf numFmtId="166" fontId="40" fillId="0" borderId="27" xfId="45" applyNumberFormat="1" applyFont="1" applyFill="1" applyBorder="1" applyAlignment="1" applyProtection="1">
      <alignment shrinkToFit="1"/>
      <protection hidden="1"/>
    </xf>
    <xf numFmtId="165" fontId="40" fillId="13" borderId="21" xfId="13" applyNumberFormat="1" applyFont="1" applyFill="1" applyBorder="1" applyAlignment="1" applyProtection="1">
      <alignment shrinkToFit="1"/>
      <protection hidden="1"/>
    </xf>
    <xf numFmtId="166" fontId="40" fillId="7" borderId="29" xfId="45" applyNumberFormat="1" applyFont="1" applyFill="1" applyBorder="1" applyAlignment="1" applyProtection="1">
      <alignment shrinkToFit="1"/>
      <protection hidden="1"/>
    </xf>
    <xf numFmtId="166" fontId="40" fillId="7" borderId="27" xfId="45" applyNumberFormat="1" applyFont="1" applyFill="1" applyBorder="1" applyAlignment="1" applyProtection="1">
      <alignment shrinkToFit="1"/>
      <protection hidden="1"/>
    </xf>
    <xf numFmtId="43" fontId="40" fillId="13" borderId="21" xfId="13" applyNumberFormat="1" applyFont="1" applyFill="1" applyBorder="1" applyAlignment="1" applyProtection="1">
      <alignment shrinkToFit="1"/>
      <protection hidden="1"/>
    </xf>
    <xf numFmtId="49" fontId="0" fillId="0" borderId="0" xfId="0" applyNumberFormat="1"/>
    <xf numFmtId="1" fontId="13" fillId="0" borderId="66" xfId="15" applyNumberFormat="1" applyFont="1" applyFill="1" applyBorder="1" applyProtection="1">
      <protection locked="0"/>
    </xf>
    <xf numFmtId="165" fontId="40" fillId="0" borderId="49" xfId="13" applyNumberFormat="1" applyFont="1" applyFill="1" applyBorder="1" applyAlignment="1" applyProtection="1">
      <alignment horizontal="center" shrinkToFit="1"/>
      <protection hidden="1"/>
    </xf>
    <xf numFmtId="165" fontId="40" fillId="4" borderId="47" xfId="13" applyNumberFormat="1" applyFont="1" applyFill="1" applyBorder="1" applyAlignment="1" applyProtection="1">
      <alignment shrinkToFit="1"/>
      <protection hidden="1"/>
    </xf>
    <xf numFmtId="167" fontId="19" fillId="0" borderId="60" xfId="38" applyNumberFormat="1" applyFont="1" applyFill="1" applyBorder="1" applyAlignment="1" applyProtection="1">
      <alignment horizontal="center"/>
      <protection hidden="1"/>
    </xf>
    <xf numFmtId="165" fontId="1" fillId="12" borderId="69" xfId="11" applyNumberFormat="1" applyFont="1" applyFill="1" applyBorder="1" applyProtection="1">
      <protection locked="0"/>
    </xf>
    <xf numFmtId="164" fontId="1" fillId="12" borderId="66" xfId="15" applyNumberFormat="1" applyFont="1" applyFill="1" applyBorder="1" applyProtection="1">
      <protection locked="0"/>
    </xf>
    <xf numFmtId="0" fontId="36" fillId="0" borderId="0" xfId="38" applyNumberFormat="1" applyFont="1" applyFill="1" applyBorder="1" applyAlignment="1" applyProtection="1">
      <alignment horizontal="center"/>
      <protection hidden="1"/>
    </xf>
    <xf numFmtId="49" fontId="36" fillId="0" borderId="0" xfId="38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vertical="top"/>
    </xf>
    <xf numFmtId="1" fontId="7" fillId="9" borderId="91" xfId="15" applyNumberFormat="1" applyFont="1" applyFill="1" applyBorder="1" applyProtection="1"/>
    <xf numFmtId="0" fontId="7" fillId="0" borderId="92" xfId="15" applyNumberFormat="1" applyFont="1" applyFill="1" applyBorder="1" applyProtection="1"/>
    <xf numFmtId="10" fontId="7" fillId="9" borderId="42" xfId="41" applyNumberFormat="1" applyFont="1" applyFill="1" applyBorder="1" applyProtection="1"/>
    <xf numFmtId="0" fontId="49" fillId="0" borderId="0" xfId="0" applyFont="1"/>
    <xf numFmtId="10" fontId="40" fillId="13" borderId="25" xfId="41" applyNumberFormat="1" applyFont="1" applyFill="1" applyBorder="1" applyAlignment="1" applyProtection="1">
      <alignment horizontal="center" shrinkToFit="1"/>
      <protection hidden="1"/>
    </xf>
    <xf numFmtId="10" fontId="40" fillId="13" borderId="22" xfId="41" applyNumberFormat="1" applyFont="1" applyFill="1" applyBorder="1" applyAlignment="1" applyProtection="1">
      <alignment horizontal="center" shrinkToFit="1"/>
      <protection hidden="1"/>
    </xf>
    <xf numFmtId="167" fontId="19" fillId="4" borderId="4" xfId="38" applyNumberFormat="1" applyFont="1" applyFill="1" applyBorder="1" applyAlignment="1" applyProtection="1">
      <protection hidden="1"/>
    </xf>
    <xf numFmtId="167" fontId="19" fillId="4" borderId="4" xfId="38" applyNumberFormat="1" applyFont="1" applyFill="1" applyBorder="1" applyAlignment="1" applyProtection="1">
      <alignment horizontal="center"/>
      <protection hidden="1"/>
    </xf>
    <xf numFmtId="43" fontId="40" fillId="0" borderId="22" xfId="13" applyNumberFormat="1" applyFont="1" applyFill="1" applyBorder="1" applyAlignment="1" applyProtection="1">
      <alignment shrinkToFit="1"/>
      <protection hidden="1"/>
    </xf>
    <xf numFmtId="167" fontId="40" fillId="6" borderId="20" xfId="38" applyNumberFormat="1" applyFont="1" applyFill="1" applyBorder="1" applyAlignment="1" applyProtection="1">
      <alignment shrinkToFit="1"/>
      <protection hidden="1"/>
    </xf>
    <xf numFmtId="167" fontId="40" fillId="6" borderId="34" xfId="38" applyNumberFormat="1" applyFont="1" applyFill="1" applyBorder="1" applyAlignment="1" applyProtection="1">
      <alignment shrinkToFit="1"/>
      <protection hidden="1"/>
    </xf>
    <xf numFmtId="167" fontId="40" fillId="6" borderId="34" xfId="38" quotePrefix="1" applyNumberFormat="1" applyFont="1" applyFill="1" applyBorder="1" applyAlignment="1" applyProtection="1">
      <alignment shrinkToFit="1"/>
      <protection hidden="1"/>
    </xf>
    <xf numFmtId="165" fontId="40" fillId="6" borderId="59" xfId="13" applyNumberFormat="1" applyFont="1" applyFill="1" applyBorder="1" applyAlignment="1" applyProtection="1">
      <alignment shrinkToFit="1"/>
      <protection hidden="1"/>
    </xf>
    <xf numFmtId="165" fontId="40" fillId="6" borderId="57" xfId="13" applyNumberFormat="1" applyFont="1" applyFill="1" applyBorder="1" applyAlignment="1" applyProtection="1">
      <alignment shrinkToFit="1"/>
      <protection hidden="1"/>
    </xf>
    <xf numFmtId="0" fontId="43" fillId="0" borderId="46" xfId="0" applyFont="1" applyFill="1" applyBorder="1" applyProtection="1"/>
    <xf numFmtId="167" fontId="19" fillId="13" borderId="8" xfId="38" applyNumberFormat="1" applyFont="1" applyFill="1" applyBorder="1" applyAlignment="1" applyProtection="1">
      <alignment horizontal="centerContinuous"/>
      <protection hidden="1"/>
    </xf>
    <xf numFmtId="167" fontId="19" fillId="13" borderId="4" xfId="38" applyNumberFormat="1" applyFont="1" applyFill="1" applyBorder="1" applyAlignment="1" applyProtection="1">
      <alignment horizontal="centerContinuous"/>
      <protection hidden="1"/>
    </xf>
    <xf numFmtId="167" fontId="19" fillId="13" borderId="12" xfId="38" applyNumberFormat="1" applyFont="1" applyFill="1" applyBorder="1" applyAlignment="1" applyProtection="1">
      <alignment horizontal="centerContinuous"/>
      <protection hidden="1"/>
    </xf>
    <xf numFmtId="43" fontId="40" fillId="0" borderId="4" xfId="13" applyNumberFormat="1" applyFont="1" applyFill="1" applyBorder="1" applyAlignment="1" applyProtection="1">
      <alignment shrinkToFit="1"/>
      <protection hidden="1"/>
    </xf>
    <xf numFmtId="43" fontId="40" fillId="0" borderId="46" xfId="13" applyNumberFormat="1" applyFont="1" applyFill="1" applyBorder="1" applyAlignment="1" applyProtection="1">
      <alignment horizontal="left" indent="1" shrinkToFit="1"/>
      <protection hidden="1"/>
    </xf>
    <xf numFmtId="0" fontId="0" fillId="10" borderId="0" xfId="0" applyFill="1"/>
    <xf numFmtId="167" fontId="19" fillId="0" borderId="53" xfId="38" applyNumberFormat="1" applyFont="1" applyFill="1" applyBorder="1" applyAlignment="1" applyProtection="1">
      <alignment horizontal="center"/>
      <protection hidden="1"/>
    </xf>
    <xf numFmtId="43" fontId="0" fillId="0" borderId="0" xfId="11" applyFont="1"/>
    <xf numFmtId="167" fontId="19" fillId="0" borderId="70" xfId="38" applyNumberFormat="1" applyFont="1" applyBorder="1" applyAlignment="1" applyProtection="1">
      <alignment horizontal="center"/>
      <protection hidden="1"/>
    </xf>
    <xf numFmtId="43" fontId="40" fillId="13" borderId="13" xfId="13" applyNumberFormat="1" applyFont="1" applyFill="1" applyBorder="1" applyAlignment="1" applyProtection="1">
      <alignment shrinkToFit="1"/>
      <protection hidden="1"/>
    </xf>
    <xf numFmtId="167" fontId="41" fillId="0" borderId="70" xfId="38" applyNumberFormat="1" applyFont="1" applyFill="1" applyBorder="1" applyAlignment="1" applyProtection="1">
      <alignment horizontal="right" wrapText="1"/>
      <protection hidden="1"/>
    </xf>
    <xf numFmtId="165" fontId="40" fillId="13" borderId="21" xfId="13" applyNumberFormat="1" applyFont="1" applyFill="1" applyBorder="1" applyAlignment="1" applyProtection="1">
      <alignment horizontal="center" shrinkToFit="1"/>
      <protection hidden="1"/>
    </xf>
    <xf numFmtId="166" fontId="40" fillId="13" borderId="29" xfId="45" applyNumberFormat="1" applyFont="1" applyFill="1" applyBorder="1" applyAlignment="1" applyProtection="1">
      <alignment horizontal="center" shrinkToFit="1"/>
      <protection hidden="1"/>
    </xf>
    <xf numFmtId="166" fontId="40" fillId="0" borderId="101" xfId="45" applyNumberFormat="1" applyFont="1" applyFill="1" applyBorder="1" applyAlignment="1" applyProtection="1">
      <alignment horizontal="center" shrinkToFit="1"/>
      <protection hidden="1"/>
    </xf>
    <xf numFmtId="165" fontId="40" fillId="0" borderId="102" xfId="13" applyNumberFormat="1" applyFont="1" applyFill="1" applyBorder="1" applyAlignment="1" applyProtection="1">
      <alignment horizontal="center" shrinkToFit="1"/>
      <protection hidden="1"/>
    </xf>
    <xf numFmtId="165" fontId="40" fillId="13" borderId="103" xfId="13" applyNumberFormat="1" applyFont="1" applyFill="1" applyBorder="1" applyAlignment="1" applyProtection="1">
      <alignment horizontal="center" shrinkToFit="1"/>
      <protection hidden="1"/>
    </xf>
    <xf numFmtId="166" fontId="40" fillId="4" borderId="104" xfId="45" applyNumberFormat="1" applyFont="1" applyFill="1" applyBorder="1" applyAlignment="1" applyProtection="1">
      <alignment horizontal="center" shrinkToFit="1"/>
      <protection hidden="1"/>
    </xf>
    <xf numFmtId="2" fontId="40" fillId="13" borderId="105" xfId="45" applyNumberFormat="1" applyFont="1" applyFill="1" applyBorder="1" applyAlignment="1" applyProtection="1">
      <alignment horizontal="center" shrinkToFit="1"/>
      <protection hidden="1"/>
    </xf>
    <xf numFmtId="43" fontId="40" fillId="0" borderId="25" xfId="13" applyNumberFormat="1" applyFont="1" applyFill="1" applyBorder="1" applyAlignment="1" applyProtection="1">
      <alignment shrinkToFit="1"/>
      <protection hidden="1"/>
    </xf>
    <xf numFmtId="165" fontId="40" fillId="0" borderId="33" xfId="13" applyNumberFormat="1" applyFont="1" applyFill="1" applyBorder="1" applyAlignment="1" applyProtection="1">
      <alignment shrinkToFit="1"/>
      <protection hidden="1"/>
    </xf>
    <xf numFmtId="165" fontId="40" fillId="13" borderId="51" xfId="13" applyNumberFormat="1" applyFont="1" applyFill="1" applyBorder="1" applyAlignment="1" applyProtection="1">
      <alignment shrinkToFit="1"/>
      <protection hidden="1"/>
    </xf>
    <xf numFmtId="165" fontId="40" fillId="0" borderId="7" xfId="13" applyNumberFormat="1" applyFont="1" applyFill="1" applyBorder="1" applyAlignment="1" applyProtection="1">
      <alignment shrinkToFit="1"/>
      <protection hidden="1"/>
    </xf>
    <xf numFmtId="166" fontId="40" fillId="0" borderId="15" xfId="45" applyNumberFormat="1" applyFont="1" applyFill="1" applyBorder="1" applyAlignment="1" applyProtection="1">
      <alignment shrinkToFit="1"/>
      <protection hidden="1"/>
    </xf>
    <xf numFmtId="165" fontId="40" fillId="0" borderId="106" xfId="13" applyNumberFormat="1" applyFont="1" applyFill="1" applyBorder="1" applyAlignment="1" applyProtection="1">
      <alignment shrinkToFit="1"/>
      <protection hidden="1"/>
    </xf>
    <xf numFmtId="165" fontId="40" fillId="13" borderId="16" xfId="13" applyNumberFormat="1" applyFont="1" applyFill="1" applyBorder="1" applyAlignment="1" applyProtection="1">
      <alignment shrinkToFit="1"/>
      <protection hidden="1"/>
    </xf>
    <xf numFmtId="166" fontId="40" fillId="7" borderId="17" xfId="45" applyNumberFormat="1" applyFont="1" applyFill="1" applyBorder="1" applyAlignment="1" applyProtection="1">
      <alignment shrinkToFit="1"/>
      <protection hidden="1"/>
    </xf>
    <xf numFmtId="166" fontId="40" fillId="7" borderId="15" xfId="45" applyNumberFormat="1" applyFont="1" applyFill="1" applyBorder="1" applyAlignment="1" applyProtection="1">
      <alignment shrinkToFit="1"/>
      <protection hidden="1"/>
    </xf>
    <xf numFmtId="165" fontId="40" fillId="0" borderId="70" xfId="13" applyNumberFormat="1" applyFont="1" applyFill="1" applyBorder="1" applyAlignment="1" applyProtection="1">
      <alignment horizontal="center" shrinkToFit="1"/>
      <protection hidden="1"/>
    </xf>
    <xf numFmtId="166" fontId="40" fillId="13" borderId="109" xfId="45" applyNumberFormat="1" applyFont="1" applyFill="1" applyBorder="1" applyAlignment="1" applyProtection="1">
      <alignment horizontal="center" shrinkToFit="1"/>
      <protection hidden="1"/>
    </xf>
    <xf numFmtId="10" fontId="40" fillId="13" borderId="29" xfId="45" applyNumberFormat="1" applyFont="1" applyFill="1" applyBorder="1" applyAlignment="1" applyProtection="1">
      <alignment shrinkToFit="1"/>
      <protection hidden="1"/>
    </xf>
    <xf numFmtId="10" fontId="40" fillId="13" borderId="109" xfId="45" applyNumberFormat="1" applyFont="1" applyFill="1" applyBorder="1" applyAlignment="1" applyProtection="1">
      <alignment shrinkToFit="1"/>
      <protection hidden="1"/>
    </xf>
    <xf numFmtId="167" fontId="19" fillId="0" borderId="56" xfId="38" applyNumberFormat="1" applyFont="1" applyFill="1" applyBorder="1" applyAlignment="1" applyProtection="1">
      <alignment horizontal="centerContinuous"/>
      <protection hidden="1"/>
    </xf>
    <xf numFmtId="167" fontId="19" fillId="4" borderId="12" xfId="38" applyNumberFormat="1" applyFont="1" applyFill="1" applyBorder="1" applyAlignment="1" applyProtection="1">
      <alignment horizontal="center"/>
      <protection hidden="1"/>
    </xf>
    <xf numFmtId="167" fontId="19" fillId="4" borderId="14" xfId="38" applyNumberFormat="1" applyFont="1" applyFill="1" applyBorder="1" applyAlignment="1" applyProtection="1">
      <protection hidden="1"/>
    </xf>
    <xf numFmtId="165" fontId="40" fillId="4" borderId="103" xfId="13" applyNumberFormat="1" applyFont="1" applyFill="1" applyBorder="1" applyAlignment="1" applyProtection="1">
      <alignment horizontal="center" shrinkToFit="1"/>
      <protection hidden="1"/>
    </xf>
    <xf numFmtId="165" fontId="40" fillId="4" borderId="19" xfId="13" applyNumberFormat="1" applyFont="1" applyFill="1" applyBorder="1" applyAlignment="1" applyProtection="1">
      <alignment horizontal="center" shrinkToFit="1"/>
      <protection hidden="1"/>
    </xf>
    <xf numFmtId="165" fontId="40" fillId="4" borderId="115" xfId="13" applyNumberFormat="1" applyFont="1" applyFill="1" applyBorder="1" applyAlignment="1" applyProtection="1">
      <alignment horizontal="center" shrinkToFit="1"/>
      <protection hidden="1"/>
    </xf>
    <xf numFmtId="166" fontId="40" fillId="7" borderId="10" xfId="45" applyNumberFormat="1" applyFont="1" applyFill="1" applyBorder="1" applyAlignment="1" applyProtection="1">
      <alignment shrinkToFit="1"/>
      <protection hidden="1"/>
    </xf>
    <xf numFmtId="166" fontId="40" fillId="7" borderId="19" xfId="45" applyNumberFormat="1" applyFont="1" applyFill="1" applyBorder="1" applyAlignment="1" applyProtection="1">
      <alignment shrinkToFit="1"/>
      <protection hidden="1"/>
    </xf>
    <xf numFmtId="166" fontId="40" fillId="7" borderId="12" xfId="45" applyNumberFormat="1" applyFont="1" applyFill="1" applyBorder="1" applyAlignment="1" applyProtection="1">
      <alignment shrinkToFit="1"/>
      <protection hidden="1"/>
    </xf>
    <xf numFmtId="166" fontId="40" fillId="7" borderId="28" xfId="45" applyNumberFormat="1" applyFont="1" applyFill="1" applyBorder="1" applyAlignment="1" applyProtection="1">
      <alignment shrinkToFit="1"/>
      <protection hidden="1"/>
    </xf>
    <xf numFmtId="166" fontId="40" fillId="7" borderId="116" xfId="45" applyNumberFormat="1" applyFont="1" applyFill="1" applyBorder="1" applyAlignment="1" applyProtection="1">
      <alignment shrinkToFit="1"/>
      <protection hidden="1"/>
    </xf>
    <xf numFmtId="166" fontId="40" fillId="7" borderId="117" xfId="45" applyNumberFormat="1" applyFont="1" applyFill="1" applyBorder="1" applyAlignment="1" applyProtection="1">
      <alignment shrinkToFit="1"/>
      <protection hidden="1"/>
    </xf>
    <xf numFmtId="165" fontId="40" fillId="0" borderId="56" xfId="13" applyNumberFormat="1" applyFont="1" applyFill="1" applyBorder="1" applyAlignment="1" applyProtection="1">
      <alignment shrinkToFit="1"/>
      <protection hidden="1"/>
    </xf>
    <xf numFmtId="165" fontId="40" fillId="0" borderId="93" xfId="13" applyNumberFormat="1" applyFont="1" applyFill="1" applyBorder="1" applyAlignment="1" applyProtection="1">
      <alignment shrinkToFit="1"/>
      <protection hidden="1"/>
    </xf>
    <xf numFmtId="165" fontId="40" fillId="0" borderId="27" xfId="13" applyNumberFormat="1" applyFont="1" applyFill="1" applyBorder="1" applyAlignment="1" applyProtection="1">
      <alignment shrinkToFit="1"/>
      <protection hidden="1"/>
    </xf>
    <xf numFmtId="165" fontId="40" fillId="0" borderId="118" xfId="13" applyNumberFormat="1" applyFont="1" applyFill="1" applyBorder="1" applyAlignment="1" applyProtection="1">
      <alignment shrinkToFit="1"/>
      <protection hidden="1"/>
    </xf>
    <xf numFmtId="165" fontId="40" fillId="13" borderId="119" xfId="13" applyNumberFormat="1" applyFont="1" applyFill="1" applyBorder="1" applyAlignment="1" applyProtection="1">
      <alignment shrinkToFit="1"/>
      <protection hidden="1"/>
    </xf>
    <xf numFmtId="165" fontId="40" fillId="13" borderId="64" xfId="13" applyNumberFormat="1" applyFont="1" applyFill="1" applyBorder="1" applyAlignment="1" applyProtection="1">
      <alignment shrinkToFit="1"/>
      <protection hidden="1"/>
    </xf>
    <xf numFmtId="167" fontId="19" fillId="13" borderId="35" xfId="38" applyNumberFormat="1" applyFont="1" applyFill="1" applyBorder="1" applyAlignment="1" applyProtection="1">
      <alignment horizontal="centerContinuous"/>
      <protection hidden="1"/>
    </xf>
    <xf numFmtId="10" fontId="40" fillId="13" borderId="26" xfId="41" applyNumberFormat="1" applyFont="1" applyFill="1" applyBorder="1" applyAlignment="1" applyProtection="1">
      <alignment horizontal="center" shrinkToFit="1"/>
      <protection hidden="1"/>
    </xf>
    <xf numFmtId="10" fontId="40" fillId="13" borderId="14" xfId="41" applyNumberFormat="1" applyFont="1" applyFill="1" applyBorder="1" applyAlignment="1" applyProtection="1">
      <alignment horizontal="center" shrinkToFit="1"/>
      <protection hidden="1"/>
    </xf>
    <xf numFmtId="10" fontId="40" fillId="13" borderId="33" xfId="41" applyNumberFormat="1" applyFont="1" applyFill="1" applyBorder="1" applyAlignment="1" applyProtection="1">
      <alignment horizontal="center" shrinkToFit="1"/>
      <protection hidden="1"/>
    </xf>
    <xf numFmtId="165" fontId="40" fillId="0" borderId="11" xfId="13" applyNumberFormat="1" applyFont="1" applyFill="1" applyBorder="1" applyAlignment="1" applyProtection="1">
      <alignment shrinkToFit="1"/>
      <protection hidden="1"/>
    </xf>
    <xf numFmtId="165" fontId="40" fillId="13" borderId="18" xfId="13" applyNumberFormat="1" applyFont="1" applyFill="1" applyBorder="1" applyAlignment="1" applyProtection="1">
      <alignment shrinkToFit="1"/>
      <protection hidden="1"/>
    </xf>
    <xf numFmtId="165" fontId="40" fillId="13" borderId="35" xfId="13" applyNumberFormat="1" applyFont="1" applyFill="1" applyBorder="1" applyAlignment="1" applyProtection="1">
      <alignment shrinkToFit="1"/>
      <protection hidden="1"/>
    </xf>
    <xf numFmtId="167" fontId="19" fillId="0" borderId="81" xfId="38" applyNumberFormat="1" applyFont="1" applyFill="1" applyBorder="1" applyAlignment="1" applyProtection="1">
      <alignment horizontal="centerContinuous"/>
      <protection hidden="1"/>
    </xf>
    <xf numFmtId="167" fontId="19" fillId="0" borderId="53" xfId="38" applyNumberFormat="1" applyFont="1" applyFill="1" applyBorder="1" applyAlignment="1" applyProtection="1"/>
    <xf numFmtId="9" fontId="40" fillId="0" borderId="120" xfId="41" applyFont="1" applyFill="1" applyBorder="1" applyAlignment="1" applyProtection="1">
      <alignment shrinkToFit="1"/>
      <protection hidden="1"/>
    </xf>
    <xf numFmtId="165" fontId="40" fillId="13" borderId="103" xfId="13" applyNumberFormat="1" applyFont="1" applyFill="1" applyBorder="1" applyAlignment="1" applyProtection="1">
      <alignment shrinkToFit="1"/>
      <protection hidden="1"/>
    </xf>
    <xf numFmtId="165" fontId="40" fillId="13" borderId="112" xfId="13" applyNumberFormat="1" applyFont="1" applyFill="1" applyBorder="1" applyAlignment="1" applyProtection="1">
      <alignment shrinkToFit="1"/>
      <protection hidden="1"/>
    </xf>
    <xf numFmtId="165" fontId="40" fillId="13" borderId="6" xfId="13" applyNumberFormat="1" applyFont="1" applyFill="1" applyBorder="1" applyAlignment="1" applyProtection="1">
      <alignment horizontal="center" shrinkToFit="1"/>
      <protection hidden="1"/>
    </xf>
    <xf numFmtId="165" fontId="40" fillId="0" borderId="0" xfId="13" applyNumberFormat="1" applyFont="1" applyFill="1" applyBorder="1" applyAlignment="1" applyProtection="1">
      <alignment horizontal="center" shrinkToFit="1"/>
      <protection hidden="1"/>
    </xf>
    <xf numFmtId="165" fontId="40" fillId="4" borderId="124" xfId="13" applyNumberFormat="1" applyFont="1" applyFill="1" applyBorder="1" applyAlignment="1" applyProtection="1">
      <alignment horizontal="center" shrinkToFit="1"/>
      <protection hidden="1"/>
    </xf>
    <xf numFmtId="165" fontId="40" fillId="4" borderId="125" xfId="13" applyNumberFormat="1" applyFont="1" applyFill="1" applyBorder="1" applyAlignment="1" applyProtection="1">
      <alignment horizontal="center" shrinkToFit="1"/>
      <protection hidden="1"/>
    </xf>
    <xf numFmtId="165" fontId="40" fillId="0" borderId="40" xfId="13" applyNumberFormat="1" applyFont="1" applyFill="1" applyBorder="1" applyAlignment="1" applyProtection="1">
      <alignment horizontal="center" shrinkToFit="1"/>
      <protection hidden="1"/>
    </xf>
    <xf numFmtId="165" fontId="40" fillId="13" borderId="122" xfId="13" applyNumberFormat="1" applyFont="1" applyFill="1" applyBorder="1" applyAlignment="1" applyProtection="1">
      <alignment horizontal="center" shrinkToFit="1"/>
      <protection hidden="1"/>
    </xf>
    <xf numFmtId="2" fontId="40" fillId="13" borderId="121" xfId="45" applyNumberFormat="1" applyFont="1" applyFill="1" applyBorder="1" applyAlignment="1" applyProtection="1">
      <alignment horizontal="center" shrinkToFit="1"/>
      <protection hidden="1"/>
    </xf>
    <xf numFmtId="165" fontId="40" fillId="13" borderId="104" xfId="13" applyNumberFormat="1" applyFont="1" applyFill="1" applyBorder="1" applyAlignment="1" applyProtection="1">
      <alignment horizontal="center" vertical="center" shrinkToFit="1"/>
      <protection hidden="1"/>
    </xf>
    <xf numFmtId="10" fontId="40" fillId="13" borderId="17" xfId="45" applyNumberFormat="1" applyFont="1" applyFill="1" applyBorder="1" applyAlignment="1" applyProtection="1">
      <alignment shrinkToFit="1"/>
      <protection hidden="1"/>
    </xf>
    <xf numFmtId="165" fontId="40" fillId="0" borderId="15" xfId="13" applyNumberFormat="1" applyFont="1" applyFill="1" applyBorder="1" applyAlignment="1" applyProtection="1">
      <alignment shrinkToFit="1"/>
      <protection hidden="1"/>
    </xf>
    <xf numFmtId="9" fontId="40" fillId="0" borderId="10" xfId="41" applyFont="1" applyFill="1" applyBorder="1" applyAlignment="1" applyProtection="1">
      <alignment shrinkToFit="1"/>
      <protection hidden="1"/>
    </xf>
    <xf numFmtId="165" fontId="40" fillId="13" borderId="124" xfId="13" applyNumberFormat="1" applyFont="1" applyFill="1" applyBorder="1" applyAlignment="1" applyProtection="1">
      <alignment shrinkToFit="1"/>
      <protection hidden="1"/>
    </xf>
    <xf numFmtId="43" fontId="40" fillId="0" borderId="18" xfId="13" applyNumberFormat="1" applyFont="1" applyFill="1" applyBorder="1" applyAlignment="1" applyProtection="1">
      <alignment shrinkToFit="1"/>
      <protection hidden="1"/>
    </xf>
    <xf numFmtId="165" fontId="40" fillId="0" borderId="35" xfId="13" applyNumberFormat="1" applyFont="1" applyFill="1" applyBorder="1" applyAlignment="1" applyProtection="1">
      <alignment shrinkToFit="1"/>
      <protection hidden="1"/>
    </xf>
    <xf numFmtId="10" fontId="40" fillId="13" borderId="122" xfId="41" applyNumberFormat="1" applyFont="1" applyFill="1" applyBorder="1" applyAlignment="1" applyProtection="1">
      <alignment horizontal="center" shrinkToFit="1"/>
      <protection hidden="1"/>
    </xf>
    <xf numFmtId="10" fontId="40" fillId="13" borderId="18" xfId="41" applyNumberFormat="1" applyFont="1" applyFill="1" applyBorder="1" applyAlignment="1" applyProtection="1">
      <alignment horizontal="center" shrinkToFit="1"/>
      <protection hidden="1"/>
    </xf>
    <xf numFmtId="10" fontId="40" fillId="13" borderId="35" xfId="41" applyNumberFormat="1" applyFont="1" applyFill="1" applyBorder="1" applyAlignment="1" applyProtection="1">
      <alignment horizontal="center" shrinkToFit="1"/>
      <protection hidden="1"/>
    </xf>
    <xf numFmtId="14" fontId="19" fillId="0" borderId="70" xfId="38" applyNumberFormat="1" applyFont="1" applyFill="1" applyBorder="1" applyAlignment="1" applyProtection="1">
      <alignment horizontal="center" vertical="center"/>
      <protection hidden="1"/>
    </xf>
    <xf numFmtId="167" fontId="19" fillId="13" borderId="133" xfId="38" applyNumberFormat="1" applyFont="1" applyFill="1" applyBorder="1" applyAlignment="1" applyProtection="1">
      <alignment horizontal="centerContinuous"/>
      <protection hidden="1"/>
    </xf>
    <xf numFmtId="167" fontId="19" fillId="0" borderId="7" xfId="38" applyNumberFormat="1" applyFont="1" applyFill="1" applyBorder="1" applyAlignment="1" applyProtection="1">
      <alignment horizontal="left"/>
      <protection hidden="1"/>
    </xf>
    <xf numFmtId="167" fontId="35" fillId="0" borderId="7" xfId="38" applyNumberFormat="1" applyFont="1" applyBorder="1" applyAlignment="1" applyProtection="1"/>
    <xf numFmtId="167" fontId="42" fillId="11" borderId="66" xfId="38" applyNumberFormat="1" applyFont="1" applyFill="1" applyBorder="1" applyAlignment="1" applyProtection="1">
      <alignment wrapText="1"/>
      <protection hidden="1"/>
    </xf>
    <xf numFmtId="165" fontId="20" fillId="11" borderId="110" xfId="13" applyNumberFormat="1" applyFont="1" applyFill="1" applyBorder="1" applyAlignment="1" applyProtection="1">
      <alignment horizontal="center" shrinkToFit="1"/>
      <protection hidden="1"/>
    </xf>
    <xf numFmtId="165" fontId="20" fillId="11" borderId="80" xfId="13" applyNumberFormat="1" applyFont="1" applyFill="1" applyBorder="1" applyAlignment="1" applyProtection="1">
      <alignment horizontal="center" shrinkToFit="1"/>
      <protection hidden="1"/>
    </xf>
    <xf numFmtId="166" fontId="42" fillId="11" borderId="72" xfId="45" applyNumberFormat="1" applyFont="1" applyFill="1" applyBorder="1" applyAlignment="1" applyProtection="1">
      <alignment horizontal="center" shrinkToFit="1"/>
      <protection hidden="1"/>
    </xf>
    <xf numFmtId="165" fontId="42" fillId="11" borderId="107" xfId="13" applyNumberFormat="1" applyFont="1" applyFill="1" applyBorder="1" applyAlignment="1" applyProtection="1">
      <alignment horizontal="center" shrinkToFit="1"/>
      <protection hidden="1"/>
    </xf>
    <xf numFmtId="165" fontId="20" fillId="11" borderId="111" xfId="13" applyNumberFormat="1" applyFont="1" applyFill="1" applyBorder="1" applyAlignment="1" applyProtection="1">
      <alignment horizontal="center" shrinkToFit="1"/>
      <protection hidden="1"/>
    </xf>
    <xf numFmtId="9" fontId="20" fillId="11" borderId="114" xfId="41" applyFont="1" applyFill="1" applyBorder="1" applyAlignment="1" applyProtection="1">
      <alignment horizontal="center" shrinkToFit="1"/>
      <protection hidden="1"/>
    </xf>
    <xf numFmtId="165" fontId="20" fillId="11" borderId="108" xfId="13" applyNumberFormat="1" applyFont="1" applyFill="1" applyBorder="1" applyAlignment="1" applyProtection="1">
      <alignment horizontal="center" shrinkToFit="1"/>
      <protection hidden="1"/>
    </xf>
    <xf numFmtId="9" fontId="20" fillId="11" borderId="80" xfId="41" applyFont="1" applyFill="1" applyBorder="1" applyAlignment="1" applyProtection="1">
      <alignment horizontal="center" shrinkToFit="1"/>
      <protection hidden="1"/>
    </xf>
    <xf numFmtId="166" fontId="42" fillId="11" borderId="80" xfId="45" applyNumberFormat="1" applyFont="1" applyFill="1" applyBorder="1" applyAlignment="1" applyProtection="1">
      <alignment horizontal="center" shrinkToFit="1"/>
      <protection hidden="1"/>
    </xf>
    <xf numFmtId="165" fontId="20" fillId="11" borderId="87" xfId="13" applyNumberFormat="1" applyFont="1" applyFill="1" applyBorder="1" applyAlignment="1" applyProtection="1">
      <alignment horizontal="center" shrinkToFit="1"/>
      <protection hidden="1"/>
    </xf>
    <xf numFmtId="165" fontId="42" fillId="11" borderId="66" xfId="13" applyNumberFormat="1" applyFont="1" applyFill="1" applyBorder="1" applyAlignment="1" applyProtection="1">
      <alignment horizontal="center" shrinkToFit="1"/>
      <protection hidden="1"/>
    </xf>
    <xf numFmtId="165" fontId="42" fillId="11" borderId="3" xfId="13" applyNumberFormat="1" applyFont="1" applyFill="1" applyBorder="1" applyAlignment="1" applyProtection="1">
      <alignment shrinkToFit="1"/>
      <protection hidden="1"/>
    </xf>
    <xf numFmtId="167" fontId="20" fillId="11" borderId="3" xfId="38" applyNumberFormat="1" applyFont="1" applyFill="1" applyBorder="1" applyAlignment="1" applyProtection="1"/>
    <xf numFmtId="165" fontId="42" fillId="11" borderId="76" xfId="13" applyNumberFormat="1" applyFont="1" applyFill="1" applyBorder="1" applyAlignment="1" applyProtection="1">
      <alignment horizontal="center" shrinkToFit="1"/>
      <protection hidden="1"/>
    </xf>
    <xf numFmtId="2" fontId="42" fillId="11" borderId="97" xfId="45" applyNumberFormat="1" applyFont="1" applyFill="1" applyBorder="1" applyAlignment="1" applyProtection="1">
      <alignment horizontal="center" shrinkToFit="1"/>
      <protection hidden="1"/>
    </xf>
    <xf numFmtId="165" fontId="42" fillId="11" borderId="73" xfId="13" applyNumberFormat="1" applyFont="1" applyFill="1" applyBorder="1" applyAlignment="1" applyProtection="1">
      <alignment shrinkToFit="1"/>
      <protection hidden="1"/>
    </xf>
    <xf numFmtId="10" fontId="42" fillId="11" borderId="75" xfId="45" applyNumberFormat="1" applyFont="1" applyFill="1" applyBorder="1" applyAlignment="1" applyProtection="1">
      <alignment shrinkToFit="1"/>
      <protection hidden="1"/>
    </xf>
    <xf numFmtId="165" fontId="20" fillId="11" borderId="72" xfId="13" applyNumberFormat="1" applyFont="1" applyFill="1" applyBorder="1" applyAlignment="1" applyProtection="1">
      <alignment shrinkToFit="1"/>
      <protection hidden="1"/>
    </xf>
    <xf numFmtId="165" fontId="20" fillId="11" borderId="3" xfId="13" applyNumberFormat="1" applyFont="1" applyFill="1" applyBorder="1" applyAlignment="1" applyProtection="1">
      <alignment shrinkToFit="1"/>
      <protection hidden="1"/>
    </xf>
    <xf numFmtId="165" fontId="20" fillId="11" borderId="114" xfId="13" applyNumberFormat="1" applyFont="1" applyFill="1" applyBorder="1" applyAlignment="1" applyProtection="1">
      <alignment shrinkToFit="1"/>
      <protection hidden="1"/>
    </xf>
    <xf numFmtId="9" fontId="20" fillId="11" borderId="74" xfId="41" applyFont="1" applyFill="1" applyBorder="1" applyAlignment="1" applyProtection="1">
      <alignment shrinkToFit="1"/>
      <protection hidden="1"/>
    </xf>
    <xf numFmtId="165" fontId="42" fillId="11" borderId="111" xfId="13" applyNumberFormat="1" applyFont="1" applyFill="1" applyBorder="1" applyAlignment="1" applyProtection="1">
      <alignment shrinkToFit="1"/>
      <protection hidden="1"/>
    </xf>
    <xf numFmtId="165" fontId="42" fillId="11" borderId="72" xfId="13" applyNumberFormat="1" applyFont="1" applyFill="1" applyBorder="1" applyAlignment="1" applyProtection="1">
      <alignment shrinkToFit="1"/>
      <protection hidden="1"/>
    </xf>
    <xf numFmtId="165" fontId="42" fillId="11" borderId="75" xfId="13" applyNumberFormat="1" applyFont="1" applyFill="1" applyBorder="1" applyAlignment="1" applyProtection="1">
      <alignment shrinkToFit="1"/>
      <protection hidden="1"/>
    </xf>
    <xf numFmtId="43" fontId="42" fillId="11" borderId="3" xfId="13" applyNumberFormat="1" applyFont="1" applyFill="1" applyBorder="1" applyAlignment="1" applyProtection="1">
      <alignment shrinkToFit="1"/>
      <protection hidden="1"/>
    </xf>
    <xf numFmtId="165" fontId="42" fillId="11" borderId="67" xfId="13" applyNumberFormat="1" applyFont="1" applyFill="1" applyBorder="1" applyAlignment="1" applyProtection="1">
      <alignment shrinkToFit="1"/>
      <protection hidden="1"/>
    </xf>
    <xf numFmtId="10" fontId="42" fillId="11" borderId="76" xfId="45" applyNumberFormat="1" applyFont="1" applyFill="1" applyBorder="1" applyAlignment="1" applyProtection="1">
      <alignment shrinkToFit="1"/>
      <protection hidden="1"/>
    </xf>
    <xf numFmtId="10" fontId="42" fillId="11" borderId="72" xfId="45" applyNumberFormat="1" applyFont="1" applyFill="1" applyBorder="1" applyAlignment="1" applyProtection="1">
      <alignment shrinkToFit="1"/>
      <protection hidden="1"/>
    </xf>
    <xf numFmtId="167" fontId="20" fillId="0" borderId="0" xfId="38" applyNumberFormat="1" applyFont="1" applyAlignment="1" applyProtection="1">
      <protection hidden="1"/>
    </xf>
    <xf numFmtId="167" fontId="20" fillId="0" borderId="69" xfId="38" applyNumberFormat="1" applyFont="1" applyFill="1" applyBorder="1" applyAlignment="1" applyProtection="1">
      <alignment horizontal="center"/>
      <protection hidden="1"/>
    </xf>
    <xf numFmtId="14" fontId="20" fillId="13" borderId="126" xfId="38" applyNumberFormat="1" applyFont="1" applyFill="1" applyBorder="1" applyAlignment="1" applyProtection="1">
      <alignment horizontal="center"/>
      <protection hidden="1"/>
    </xf>
    <xf numFmtId="167" fontId="20" fillId="0" borderId="9" xfId="38" applyNumberFormat="1" applyFont="1" applyFill="1" applyBorder="1" applyAlignment="1" applyProtection="1">
      <alignment horizontal="center"/>
      <protection hidden="1"/>
    </xf>
    <xf numFmtId="167" fontId="20" fillId="0" borderId="30" xfId="38" applyNumberFormat="1" applyFont="1" applyFill="1" applyBorder="1" applyAlignment="1" applyProtection="1">
      <alignment horizontal="center"/>
      <protection hidden="1"/>
    </xf>
    <xf numFmtId="165" fontId="20" fillId="0" borderId="9" xfId="13" applyNumberFormat="1" applyFont="1" applyFill="1" applyBorder="1" applyAlignment="1" applyProtection="1">
      <alignment horizontal="center"/>
      <protection hidden="1"/>
    </xf>
    <xf numFmtId="14" fontId="20" fillId="13" borderId="31" xfId="38" applyNumberFormat="1" applyFont="1" applyFill="1" applyBorder="1" applyAlignment="1" applyProtection="1">
      <alignment horizontal="center"/>
      <protection hidden="1"/>
    </xf>
    <xf numFmtId="167" fontId="20" fillId="13" borderId="32" xfId="38" applyNumberFormat="1" applyFont="1" applyFill="1" applyBorder="1" applyAlignment="1" applyProtection="1">
      <alignment horizontal="center"/>
      <protection hidden="1"/>
    </xf>
    <xf numFmtId="167" fontId="20" fillId="4" borderId="31" xfId="38" applyNumberFormat="1" applyFont="1" applyFill="1" applyBorder="1" applyAlignment="1" applyProtection="1">
      <alignment horizontal="center"/>
      <protection hidden="1"/>
    </xf>
    <xf numFmtId="167" fontId="20" fillId="4" borderId="127" xfId="38" applyNumberFormat="1" applyFont="1" applyFill="1" applyBorder="1" applyAlignment="1" applyProtection="1">
      <alignment horizontal="center"/>
      <protection hidden="1"/>
    </xf>
    <xf numFmtId="167" fontId="20" fillId="4" borderId="128" xfId="38" applyNumberFormat="1" applyFont="1" applyFill="1" applyBorder="1" applyAlignment="1" applyProtection="1">
      <alignment horizontal="center"/>
      <protection hidden="1"/>
    </xf>
    <xf numFmtId="165" fontId="20" fillId="4" borderId="117" xfId="13" applyNumberFormat="1" applyFont="1" applyFill="1" applyBorder="1" applyAlignment="1" applyProtection="1">
      <alignment horizontal="center"/>
      <protection hidden="1"/>
    </xf>
    <xf numFmtId="167" fontId="20" fillId="0" borderId="9" xfId="38" applyNumberFormat="1" applyFont="1" applyBorder="1" applyAlignment="1" applyProtection="1"/>
    <xf numFmtId="167" fontId="20" fillId="13" borderId="129" xfId="38" applyNumberFormat="1" applyFont="1" applyFill="1" applyBorder="1" applyAlignment="1" applyProtection="1">
      <alignment horizontal="center"/>
      <protection hidden="1"/>
    </xf>
    <xf numFmtId="10" fontId="20" fillId="13" borderId="130" xfId="45" applyNumberFormat="1" applyFont="1" applyFill="1" applyBorder="1" applyAlignment="1" applyProtection="1">
      <alignment horizontal="center" shrinkToFit="1"/>
      <protection hidden="1"/>
    </xf>
    <xf numFmtId="167" fontId="20" fillId="13" borderId="128" xfId="38" applyNumberFormat="1" applyFont="1" applyFill="1" applyBorder="1" applyAlignment="1" applyProtection="1">
      <alignment horizontal="center"/>
      <protection hidden="1"/>
    </xf>
    <xf numFmtId="165" fontId="20" fillId="0" borderId="59" xfId="13" applyNumberFormat="1" applyFont="1" applyFill="1" applyBorder="1" applyAlignment="1" applyProtection="1">
      <alignment shrinkToFit="1"/>
      <protection hidden="1"/>
    </xf>
    <xf numFmtId="165" fontId="20" fillId="9" borderId="30" xfId="13" applyNumberFormat="1" applyFont="1" applyFill="1" applyBorder="1" applyAlignment="1" applyProtection="1">
      <alignment horizontal="center" shrinkToFit="1"/>
      <protection hidden="1"/>
    </xf>
    <xf numFmtId="165" fontId="20" fillId="9" borderId="9" xfId="13" applyNumberFormat="1" applyFont="1" applyFill="1" applyBorder="1" applyAlignment="1" applyProtection="1">
      <alignment horizontal="center" shrinkToFit="1"/>
      <protection hidden="1"/>
    </xf>
    <xf numFmtId="49" fontId="20" fillId="9" borderId="131" xfId="13" applyNumberFormat="1" applyFont="1" applyFill="1" applyBorder="1" applyAlignment="1" applyProtection="1">
      <alignment horizontal="center" shrinkToFit="1"/>
      <protection hidden="1"/>
    </xf>
    <xf numFmtId="167" fontId="20" fillId="13" borderId="31" xfId="38" applyNumberFormat="1" applyFont="1" applyFill="1" applyBorder="1" applyAlignment="1" applyProtection="1">
      <alignment horizontal="center" shrinkToFit="1"/>
      <protection hidden="1"/>
    </xf>
    <xf numFmtId="167" fontId="20" fillId="13" borderId="127" xfId="38" applyNumberFormat="1" applyFont="1" applyFill="1" applyBorder="1" applyAlignment="1" applyProtection="1">
      <alignment horizontal="center" shrinkToFit="1"/>
      <protection hidden="1"/>
    </xf>
    <xf numFmtId="167" fontId="20" fillId="13" borderId="132" xfId="38" applyNumberFormat="1" applyFont="1" applyFill="1" applyBorder="1" applyAlignment="1" applyProtection="1">
      <alignment horizontal="center" shrinkToFit="1"/>
      <protection hidden="1"/>
    </xf>
    <xf numFmtId="167" fontId="20" fillId="0" borderId="128" xfId="38" applyNumberFormat="1" applyFont="1" applyFill="1" applyBorder="1" applyAlignment="1" applyProtection="1">
      <alignment horizontal="center" shrinkToFit="1"/>
      <protection hidden="1"/>
    </xf>
    <xf numFmtId="167" fontId="20" fillId="0" borderId="57" xfId="38" applyNumberFormat="1" applyFont="1" applyFill="1" applyBorder="1" applyAlignment="1" applyProtection="1">
      <alignment horizontal="center" shrinkToFit="1"/>
      <protection hidden="1"/>
    </xf>
    <xf numFmtId="165" fontId="20" fillId="13" borderId="129" xfId="13" applyNumberFormat="1" applyFont="1" applyFill="1" applyBorder="1" applyAlignment="1" applyProtection="1">
      <alignment shrinkToFit="1"/>
      <protection hidden="1"/>
    </xf>
    <xf numFmtId="165" fontId="20" fillId="13" borderId="128" xfId="13" applyNumberFormat="1" applyFont="1" applyFill="1" applyBorder="1" applyAlignment="1" applyProtection="1">
      <alignment shrinkToFit="1"/>
      <protection hidden="1"/>
    </xf>
    <xf numFmtId="167" fontId="4" fillId="0" borderId="0" xfId="38" applyNumberFormat="1" applyFont="1" applyBorder="1" applyAlignment="1" applyProtection="1">
      <alignment horizontal="center"/>
      <protection hidden="1"/>
    </xf>
    <xf numFmtId="164" fontId="7" fillId="9" borderId="133" xfId="15" applyNumberFormat="1" applyFont="1" applyFill="1" applyBorder="1" applyProtection="1"/>
    <xf numFmtId="0" fontId="0" fillId="0" borderId="99" xfId="0" applyBorder="1" applyProtection="1"/>
    <xf numFmtId="14" fontId="0" fillId="0" borderId="123" xfId="0" applyNumberFormat="1" applyBorder="1" applyProtection="1"/>
    <xf numFmtId="14" fontId="0" fillId="0" borderId="134" xfId="0" applyNumberFormat="1" applyBorder="1" applyProtection="1"/>
    <xf numFmtId="14" fontId="0" fillId="0" borderId="135" xfId="0" applyNumberFormat="1" applyBorder="1" applyProtection="1"/>
    <xf numFmtId="164" fontId="7" fillId="9" borderId="56" xfId="15" applyNumberFormat="1" applyFont="1" applyFill="1" applyBorder="1" applyProtection="1"/>
    <xf numFmtId="164" fontId="7" fillId="0" borderId="93" xfId="15" applyNumberFormat="1" applyFont="1" applyFill="1" applyBorder="1" applyProtection="1"/>
    <xf numFmtId="164" fontId="1" fillId="12" borderId="77" xfId="15" applyNumberFormat="1" applyFont="1" applyFill="1" applyBorder="1" applyProtection="1">
      <protection locked="0"/>
    </xf>
    <xf numFmtId="165" fontId="1" fillId="12" borderId="59" xfId="11" applyNumberFormat="1" applyFont="1" applyFill="1" applyBorder="1" applyProtection="1">
      <protection locked="0"/>
    </xf>
    <xf numFmtId="165" fontId="7" fillId="0" borderId="77" xfId="11" applyNumberFormat="1" applyFont="1" applyFill="1" applyBorder="1" applyProtection="1"/>
    <xf numFmtId="164" fontId="7" fillId="4" borderId="65" xfId="15" applyNumberFormat="1" applyFont="1" applyFill="1" applyBorder="1" applyProtection="1"/>
    <xf numFmtId="164" fontId="7" fillId="0" borderId="47" xfId="15" applyNumberFormat="1" applyFont="1" applyBorder="1" applyProtection="1"/>
    <xf numFmtId="164" fontId="7" fillId="4" borderId="136" xfId="15" applyNumberFormat="1" applyFont="1" applyFill="1" applyBorder="1" applyProtection="1"/>
    <xf numFmtId="165" fontId="7" fillId="4" borderId="136" xfId="11" applyNumberFormat="1" applyFont="1" applyFill="1" applyBorder="1" applyProtection="1"/>
    <xf numFmtId="165" fontId="7" fillId="4" borderId="66" xfId="11" applyNumberFormat="1" applyFont="1" applyFill="1" applyBorder="1" applyProtection="1"/>
    <xf numFmtId="0" fontId="0" fillId="0" borderId="69" xfId="0" applyBorder="1" applyAlignment="1" applyProtection="1">
      <alignment horizontal="center"/>
    </xf>
    <xf numFmtId="0" fontId="10" fillId="0" borderId="70" xfId="0" applyFont="1" applyFill="1" applyBorder="1" applyAlignment="1" applyProtection="1">
      <alignment horizontal="center"/>
      <protection locked="0"/>
    </xf>
    <xf numFmtId="0" fontId="10" fillId="0" borderId="60" xfId="0" applyFont="1" applyFill="1" applyBorder="1" applyAlignment="1" applyProtection="1">
      <alignment horizontal="center"/>
      <protection locked="0"/>
    </xf>
    <xf numFmtId="0" fontId="0" fillId="0" borderId="46" xfId="0" applyFill="1" applyBorder="1" applyProtection="1">
      <protection locked="0"/>
    </xf>
    <xf numFmtId="0" fontId="0" fillId="0" borderId="49" xfId="0" applyFill="1" applyBorder="1" applyAlignment="1" applyProtection="1">
      <alignment vertical="center"/>
      <protection locked="0"/>
    </xf>
    <xf numFmtId="0" fontId="0" fillId="0" borderId="47" xfId="0" applyFill="1" applyBorder="1" applyProtection="1">
      <protection locked="0"/>
    </xf>
    <xf numFmtId="0" fontId="0" fillId="0" borderId="98" xfId="0" applyBorder="1" applyProtection="1"/>
    <xf numFmtId="14" fontId="7" fillId="9" borderId="138" xfId="15" applyNumberFormat="1" applyFont="1" applyFill="1" applyBorder="1" applyProtection="1"/>
    <xf numFmtId="164" fontId="7" fillId="9" borderId="79" xfId="15" applyNumberFormat="1" applyFont="1" applyFill="1" applyBorder="1" applyProtection="1"/>
    <xf numFmtId="164" fontId="7" fillId="9" borderId="45" xfId="15" applyNumberFormat="1" applyFont="1" applyFill="1" applyBorder="1" applyProtection="1"/>
    <xf numFmtId="164" fontId="7" fillId="9" borderId="13" xfId="15" applyNumberFormat="1" applyFont="1" applyFill="1" applyBorder="1" applyProtection="1"/>
    <xf numFmtId="164" fontId="7" fillId="0" borderId="68" xfId="15" applyNumberFormat="1" applyFont="1" applyFill="1" applyBorder="1" applyProtection="1"/>
    <xf numFmtId="164" fontId="1" fillId="12" borderId="67" xfId="15" applyNumberFormat="1" applyFont="1" applyFill="1" applyBorder="1" applyProtection="1">
      <protection locked="0"/>
    </xf>
    <xf numFmtId="165" fontId="1" fillId="12" borderId="57" xfId="11" applyNumberFormat="1" applyFont="1" applyFill="1" applyBorder="1" applyProtection="1">
      <protection locked="0"/>
    </xf>
    <xf numFmtId="0" fontId="7" fillId="0" borderId="68" xfId="15" applyNumberFormat="1" applyFont="1" applyFill="1" applyBorder="1" applyProtection="1"/>
    <xf numFmtId="0" fontId="10" fillId="0" borderId="69" xfId="0" applyFont="1" applyFill="1" applyBorder="1" applyAlignment="1" applyProtection="1">
      <alignment horizontal="center"/>
    </xf>
    <xf numFmtId="0" fontId="0" fillId="0" borderId="70" xfId="0" applyFill="1" applyBorder="1" applyProtection="1"/>
    <xf numFmtId="164" fontId="7" fillId="9" borderId="139" xfId="15" applyNumberFormat="1" applyFont="1" applyFill="1" applyBorder="1" applyProtection="1"/>
    <xf numFmtId="164" fontId="7" fillId="9" borderId="54" xfId="15" applyNumberFormat="1" applyFont="1" applyFill="1" applyBorder="1" applyProtection="1"/>
    <xf numFmtId="0" fontId="7" fillId="0" borderId="93" xfId="15" applyNumberFormat="1" applyFont="1" applyFill="1" applyBorder="1" applyProtection="1"/>
    <xf numFmtId="165" fontId="7" fillId="0" borderId="47" xfId="11" applyNumberFormat="1" applyFont="1" applyBorder="1" applyProtection="1"/>
    <xf numFmtId="165" fontId="7" fillId="4" borderId="69" xfId="11" applyNumberFormat="1" applyFont="1" applyFill="1" applyBorder="1" applyProtection="1"/>
    <xf numFmtId="14" fontId="9" fillId="0" borderId="140" xfId="0" applyNumberFormat="1" applyFont="1" applyBorder="1" applyAlignment="1" applyProtection="1">
      <alignment wrapText="1"/>
      <protection locked="0"/>
    </xf>
    <xf numFmtId="0" fontId="0" fillId="0" borderId="94" xfId="0" applyBorder="1" applyAlignment="1" applyProtection="1">
      <alignment horizontal="center"/>
    </xf>
    <xf numFmtId="0" fontId="0" fillId="0" borderId="0" xfId="0" applyBorder="1"/>
    <xf numFmtId="0" fontId="47" fillId="0" borderId="0" xfId="0" applyFont="1" applyBorder="1" applyAlignment="1">
      <alignment horizontal="center"/>
    </xf>
    <xf numFmtId="164" fontId="7" fillId="6" borderId="57" xfId="15" applyNumberFormat="1" applyFont="1" applyFill="1" applyBorder="1" applyProtection="1"/>
    <xf numFmtId="0" fontId="0" fillId="0" borderId="9" xfId="0" applyBorder="1"/>
    <xf numFmtId="0" fontId="0" fillId="0" borderId="9" xfId="0" applyBorder="1" applyProtection="1"/>
    <xf numFmtId="0" fontId="0" fillId="0" borderId="9" xfId="0" applyFont="1" applyBorder="1" applyProtection="1"/>
    <xf numFmtId="0" fontId="0" fillId="0" borderId="53" xfId="0" applyBorder="1"/>
    <xf numFmtId="0" fontId="0" fillId="0" borderId="55" xfId="0" applyBorder="1" applyProtection="1"/>
    <xf numFmtId="0" fontId="37" fillId="12" borderId="141" xfId="15" applyNumberFormat="1" applyFont="1" applyFill="1" applyBorder="1" applyAlignment="1" applyProtection="1">
      <alignment horizontal="center"/>
      <protection locked="0"/>
    </xf>
    <xf numFmtId="0" fontId="0" fillId="0" borderId="67" xfId="0" applyBorder="1" applyAlignment="1" applyProtection="1">
      <alignment horizontal="center"/>
    </xf>
    <xf numFmtId="0" fontId="0" fillId="0" borderId="66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0" xfId="0" applyFill="1"/>
    <xf numFmtId="43" fontId="7" fillId="4" borderId="35" xfId="11" applyNumberFormat="1" applyFont="1" applyFill="1" applyBorder="1" applyProtection="1"/>
    <xf numFmtId="0" fontId="0" fillId="0" borderId="7" xfId="0" applyFill="1" applyBorder="1" applyProtection="1"/>
    <xf numFmtId="1" fontId="7" fillId="9" borderId="133" xfId="15" applyNumberFormat="1" applyFont="1" applyFill="1" applyBorder="1" applyAlignment="1" applyProtection="1">
      <alignment horizontal="center"/>
    </xf>
    <xf numFmtId="0" fontId="0" fillId="0" borderId="95" xfId="0" applyFill="1" applyBorder="1" applyProtection="1"/>
    <xf numFmtId="164" fontId="7" fillId="4" borderId="46" xfId="15" applyNumberFormat="1" applyFont="1" applyFill="1" applyBorder="1" applyProtection="1"/>
    <xf numFmtId="1" fontId="7" fillId="4" borderId="4" xfId="15" applyNumberFormat="1" applyFont="1" applyFill="1" applyBorder="1" applyAlignment="1" applyProtection="1">
      <alignment horizontal="center"/>
    </xf>
    <xf numFmtId="164" fontId="7" fillId="4" borderId="91" xfId="15" applyNumberFormat="1" applyFont="1" applyFill="1" applyBorder="1" applyProtection="1"/>
    <xf numFmtId="0" fontId="51" fillId="0" borderId="46" xfId="0" applyFont="1" applyFill="1" applyBorder="1" applyProtection="1"/>
    <xf numFmtId="164" fontId="52" fillId="9" borderId="45" xfId="15" applyNumberFormat="1" applyFont="1" applyFill="1" applyBorder="1" applyProtection="1"/>
    <xf numFmtId="164" fontId="52" fillId="9" borderId="65" xfId="15" applyNumberFormat="1" applyFont="1" applyFill="1" applyBorder="1" applyProtection="1"/>
    <xf numFmtId="164" fontId="52" fillId="9" borderId="54" xfId="15" applyNumberFormat="1" applyFont="1" applyFill="1" applyBorder="1" applyProtection="1"/>
    <xf numFmtId="164" fontId="52" fillId="4" borderId="65" xfId="15" applyNumberFormat="1" applyFont="1" applyFill="1" applyBorder="1" applyProtection="1"/>
    <xf numFmtId="43" fontId="52" fillId="4" borderId="14" xfId="11" applyNumberFormat="1" applyFont="1" applyFill="1" applyBorder="1" applyProtection="1"/>
    <xf numFmtId="164" fontId="52" fillId="9" borderId="91" xfId="15" applyNumberFormat="1" applyFont="1" applyFill="1" applyBorder="1" applyProtection="1"/>
    <xf numFmtId="164" fontId="52" fillId="4" borderId="42" xfId="15" applyNumberFormat="1" applyFont="1" applyFill="1" applyBorder="1" applyProtection="1"/>
    <xf numFmtId="0" fontId="51" fillId="0" borderId="4" xfId="0" applyFont="1" applyFill="1" applyBorder="1" applyProtection="1"/>
    <xf numFmtId="1" fontId="52" fillId="9" borderId="91" xfId="15" applyNumberFormat="1" applyFont="1" applyFill="1" applyBorder="1" applyAlignment="1" applyProtection="1">
      <alignment horizontal="center"/>
    </xf>
    <xf numFmtId="1" fontId="52" fillId="4" borderId="44" xfId="15" applyNumberFormat="1" applyFont="1" applyFill="1" applyBorder="1" applyAlignment="1" applyProtection="1">
      <alignment horizontal="center"/>
    </xf>
    <xf numFmtId="0" fontId="51" fillId="0" borderId="49" xfId="0" applyFont="1" applyFill="1" applyBorder="1" applyProtection="1"/>
    <xf numFmtId="164" fontId="52" fillId="9" borderId="144" xfId="15" applyNumberFormat="1" applyFont="1" applyFill="1" applyBorder="1" applyProtection="1"/>
    <xf numFmtId="164" fontId="52" fillId="9" borderId="142" xfId="15" applyNumberFormat="1" applyFont="1" applyFill="1" applyBorder="1" applyProtection="1"/>
    <xf numFmtId="164" fontId="52" fillId="9" borderId="137" xfId="15" applyNumberFormat="1" applyFont="1" applyFill="1" applyBorder="1" applyProtection="1"/>
    <xf numFmtId="164" fontId="52" fillId="4" borderId="142" xfId="15" applyNumberFormat="1" applyFont="1" applyFill="1" applyBorder="1" applyProtection="1"/>
    <xf numFmtId="43" fontId="52" fillId="4" borderId="33" xfId="11" applyNumberFormat="1" applyFont="1" applyFill="1" applyBorder="1" applyProtection="1"/>
    <xf numFmtId="164" fontId="52" fillId="9" borderId="39" xfId="15" applyNumberFormat="1" applyFont="1" applyFill="1" applyBorder="1" applyProtection="1"/>
    <xf numFmtId="164" fontId="52" fillId="4" borderId="40" xfId="15" applyNumberFormat="1" applyFont="1" applyFill="1" applyBorder="1" applyProtection="1"/>
    <xf numFmtId="0" fontId="51" fillId="0" borderId="23" xfId="0" applyFont="1" applyFill="1" applyBorder="1" applyProtection="1"/>
    <xf numFmtId="1" fontId="52" fillId="9" borderId="39" xfId="15" applyNumberFormat="1" applyFont="1" applyFill="1" applyBorder="1" applyAlignment="1" applyProtection="1">
      <alignment horizontal="center"/>
    </xf>
    <xf numFmtId="1" fontId="52" fillId="4" borderId="143" xfId="15" applyNumberFormat="1" applyFont="1" applyFill="1" applyBorder="1" applyAlignment="1" applyProtection="1">
      <alignment horizontal="center"/>
    </xf>
    <xf numFmtId="167" fontId="20" fillId="13" borderId="135" xfId="38" applyNumberFormat="1" applyFont="1" applyFill="1" applyBorder="1" applyAlignment="1" applyProtection="1">
      <alignment horizontal="center" shrinkToFit="1"/>
      <protection hidden="1"/>
    </xf>
    <xf numFmtId="193" fontId="42" fillId="11" borderId="66" xfId="13" applyNumberFormat="1" applyFont="1" applyFill="1" applyBorder="1" applyAlignment="1" applyProtection="1">
      <alignment horizontal="center" shrinkToFit="1"/>
      <protection hidden="1"/>
    </xf>
    <xf numFmtId="10" fontId="53" fillId="13" borderId="26" xfId="41" applyNumberFormat="1" applyFont="1" applyFill="1" applyBorder="1" applyAlignment="1" applyProtection="1">
      <alignment horizontal="center" shrinkToFit="1"/>
      <protection hidden="1"/>
    </xf>
    <xf numFmtId="10" fontId="53" fillId="13" borderId="22" xfId="41" applyNumberFormat="1" applyFont="1" applyFill="1" applyBorder="1" applyAlignment="1" applyProtection="1">
      <alignment horizontal="center" shrinkToFit="1"/>
      <protection hidden="1"/>
    </xf>
    <xf numFmtId="10" fontId="53" fillId="13" borderId="14" xfId="41" applyNumberFormat="1" applyFont="1" applyFill="1" applyBorder="1" applyAlignment="1" applyProtection="1">
      <alignment horizontal="center" shrinkToFit="1"/>
      <protection hidden="1"/>
    </xf>
    <xf numFmtId="194" fontId="20" fillId="0" borderId="0" xfId="38" applyNumberFormat="1" applyFont="1" applyAlignment="1" applyProtection="1">
      <protection hidden="1"/>
    </xf>
    <xf numFmtId="167" fontId="35" fillId="0" borderId="37" xfId="38" applyNumberFormat="1" applyFont="1" applyFill="1" applyBorder="1" applyAlignment="1" applyProtection="1">
      <alignment horizontal="center"/>
      <protection hidden="1"/>
    </xf>
    <xf numFmtId="167" fontId="35" fillId="0" borderId="49" xfId="38" quotePrefix="1" applyNumberFormat="1" applyFont="1" applyBorder="1" applyAlignment="1" applyProtection="1">
      <alignment horizontal="center"/>
      <protection hidden="1"/>
    </xf>
    <xf numFmtId="167" fontId="35" fillId="0" borderId="69" xfId="38" quotePrefix="1" applyNumberFormat="1" applyFont="1" applyBorder="1" applyAlignment="1" applyProtection="1">
      <alignment horizontal="center"/>
      <protection hidden="1"/>
    </xf>
    <xf numFmtId="193" fontId="41" fillId="11" borderId="66" xfId="13" applyNumberFormat="1" applyFont="1" applyFill="1" applyBorder="1" applyAlignment="1" applyProtection="1">
      <alignment horizontal="center" shrinkToFit="1"/>
      <protection hidden="1"/>
    </xf>
    <xf numFmtId="0" fontId="0" fillId="0" borderId="0" xfId="0" applyFont="1"/>
    <xf numFmtId="49" fontId="0" fillId="0" borderId="0" xfId="0" applyNumberFormat="1" applyFont="1"/>
    <xf numFmtId="0" fontId="6" fillId="0" borderId="0" xfId="132">
      <alignment vertical="top"/>
    </xf>
    <xf numFmtId="0" fontId="54" fillId="0" borderId="0" xfId="136">
      <alignment vertical="top"/>
    </xf>
    <xf numFmtId="0" fontId="54" fillId="0" borderId="0" xfId="139">
      <alignment vertical="top"/>
    </xf>
    <xf numFmtId="167" fontId="55" fillId="0" borderId="49" xfId="38" applyNumberFormat="1" applyFont="1" applyFill="1" applyBorder="1" applyAlignment="1" applyProtection="1">
      <alignment horizontal="left" wrapText="1"/>
      <protection hidden="1"/>
    </xf>
    <xf numFmtId="165" fontId="55" fillId="13" borderId="50" xfId="13" applyNumberFormat="1" applyFont="1" applyFill="1" applyBorder="1" applyAlignment="1" applyProtection="1">
      <alignment horizontal="center" shrinkToFit="1"/>
      <protection hidden="1"/>
    </xf>
    <xf numFmtId="165" fontId="55" fillId="0" borderId="23" xfId="13" applyNumberFormat="1" applyFont="1" applyFill="1" applyBorder="1" applyAlignment="1" applyProtection="1">
      <alignment horizontal="center" shrinkToFit="1"/>
      <protection hidden="1"/>
    </xf>
    <xf numFmtId="166" fontId="55" fillId="0" borderId="15" xfId="45" applyNumberFormat="1" applyFont="1" applyFill="1" applyBorder="1" applyAlignment="1" applyProtection="1">
      <alignment horizontal="center" shrinkToFit="1"/>
      <protection hidden="1"/>
    </xf>
    <xf numFmtId="165" fontId="55" fillId="0" borderId="7" xfId="13" applyNumberFormat="1" applyFont="1" applyFill="1" applyBorder="1" applyAlignment="1" applyProtection="1">
      <alignment horizontal="center" shrinkToFit="1"/>
      <protection hidden="1"/>
    </xf>
    <xf numFmtId="165" fontId="55" fillId="13" borderId="16" xfId="13" applyNumberFormat="1" applyFont="1" applyFill="1" applyBorder="1" applyAlignment="1" applyProtection="1">
      <alignment horizontal="center" shrinkToFit="1"/>
      <protection hidden="1"/>
    </xf>
    <xf numFmtId="166" fontId="55" fillId="13" borderId="17" xfId="45" applyNumberFormat="1" applyFont="1" applyFill="1" applyBorder="1" applyAlignment="1" applyProtection="1">
      <alignment horizontal="center" shrinkToFit="1"/>
      <protection hidden="1"/>
    </xf>
    <xf numFmtId="165" fontId="55" fillId="4" borderId="103" xfId="13" applyNumberFormat="1" applyFont="1" applyFill="1" applyBorder="1" applyAlignment="1" applyProtection="1">
      <alignment horizontal="center" shrinkToFit="1"/>
      <protection hidden="1"/>
    </xf>
    <xf numFmtId="165" fontId="55" fillId="4" borderId="24" xfId="13" applyNumberFormat="1" applyFont="1" applyFill="1" applyBorder="1" applyAlignment="1" applyProtection="1">
      <alignment horizontal="center" shrinkToFit="1"/>
      <protection hidden="1"/>
    </xf>
    <xf numFmtId="166" fontId="55" fillId="4" borderId="18" xfId="45" applyNumberFormat="1" applyFont="1" applyFill="1" applyBorder="1" applyAlignment="1" applyProtection="1">
      <alignment horizontal="center" shrinkToFit="1"/>
      <protection hidden="1"/>
    </xf>
    <xf numFmtId="165" fontId="55" fillId="4" borderId="19" xfId="13" applyNumberFormat="1" applyFont="1" applyFill="1" applyBorder="1" applyAlignment="1" applyProtection="1">
      <alignment horizontal="center" shrinkToFit="1"/>
      <protection hidden="1"/>
    </xf>
    <xf numFmtId="165" fontId="55" fillId="0" borderId="49" xfId="13" applyNumberFormat="1" applyFont="1" applyFill="1" applyBorder="1" applyAlignment="1" applyProtection="1">
      <alignment horizontal="center" shrinkToFit="1"/>
      <protection hidden="1"/>
    </xf>
    <xf numFmtId="165" fontId="55" fillId="0" borderId="0" xfId="13" applyNumberFormat="1" applyFont="1" applyFill="1" applyBorder="1" applyAlignment="1" applyProtection="1">
      <alignment shrinkToFit="1"/>
      <protection hidden="1"/>
    </xf>
    <xf numFmtId="167" fontId="55" fillId="0" borderId="0" xfId="38" applyNumberFormat="1" applyFont="1" applyAlignment="1" applyProtection="1"/>
    <xf numFmtId="165" fontId="55" fillId="13" borderId="26" xfId="13" applyNumberFormat="1" applyFont="1" applyFill="1" applyBorder="1" applyAlignment="1" applyProtection="1">
      <alignment horizontal="center" shrinkToFit="1"/>
      <protection hidden="1"/>
    </xf>
    <xf numFmtId="2" fontId="55" fillId="13" borderId="96" xfId="45" applyNumberFormat="1" applyFont="1" applyFill="1" applyBorder="1" applyAlignment="1" applyProtection="1">
      <alignment horizontal="center" shrinkToFit="1"/>
      <protection hidden="1"/>
    </xf>
    <xf numFmtId="165" fontId="55" fillId="13" borderId="25" xfId="13" applyNumberFormat="1" applyFont="1" applyFill="1" applyBorder="1" applyAlignment="1" applyProtection="1">
      <alignment horizontal="center" vertical="center" shrinkToFit="1"/>
      <protection hidden="1"/>
    </xf>
    <xf numFmtId="10" fontId="55" fillId="13" borderId="29" xfId="45" applyNumberFormat="1" applyFont="1" applyFill="1" applyBorder="1" applyAlignment="1" applyProtection="1">
      <alignment shrinkToFit="1"/>
      <protection hidden="1"/>
    </xf>
    <xf numFmtId="165" fontId="55" fillId="0" borderId="56" xfId="13" applyNumberFormat="1" applyFont="1" applyFill="1" applyBorder="1" applyAlignment="1" applyProtection="1">
      <alignment shrinkToFit="1"/>
      <protection hidden="1"/>
    </xf>
    <xf numFmtId="165" fontId="55" fillId="0" borderId="27" xfId="13" applyNumberFormat="1" applyFont="1" applyFill="1" applyBorder="1" applyAlignment="1" applyProtection="1">
      <alignment shrinkToFit="1"/>
      <protection hidden="1"/>
    </xf>
    <xf numFmtId="165" fontId="55" fillId="0" borderId="4" xfId="13" applyNumberFormat="1" applyFont="1" applyFill="1" applyBorder="1" applyAlignment="1" applyProtection="1">
      <alignment shrinkToFit="1"/>
      <protection hidden="1"/>
    </xf>
    <xf numFmtId="9" fontId="55" fillId="0" borderId="12" xfId="41" applyFont="1" applyFill="1" applyBorder="1" applyAlignment="1" applyProtection="1">
      <alignment shrinkToFit="1"/>
      <protection hidden="1"/>
    </xf>
    <xf numFmtId="165" fontId="55" fillId="13" borderId="103" xfId="13" applyNumberFormat="1" applyFont="1" applyFill="1" applyBorder="1" applyAlignment="1" applyProtection="1">
      <alignment shrinkToFit="1"/>
      <protection hidden="1"/>
    </xf>
    <xf numFmtId="165" fontId="55" fillId="13" borderId="22" xfId="13" applyNumberFormat="1" applyFont="1" applyFill="1" applyBorder="1" applyAlignment="1" applyProtection="1">
      <alignment shrinkToFit="1"/>
      <protection hidden="1"/>
    </xf>
    <xf numFmtId="165" fontId="55" fillId="13" borderId="14" xfId="13" applyNumberFormat="1" applyFont="1" applyFill="1" applyBorder="1" applyAlignment="1" applyProtection="1">
      <alignment shrinkToFit="1"/>
      <protection hidden="1"/>
    </xf>
    <xf numFmtId="43" fontId="55" fillId="0" borderId="22" xfId="13" applyNumberFormat="1" applyFont="1" applyFill="1" applyBorder="1" applyAlignment="1" applyProtection="1">
      <alignment shrinkToFit="1"/>
      <protection hidden="1"/>
    </xf>
    <xf numFmtId="165" fontId="55" fillId="0" borderId="14" xfId="13" applyNumberFormat="1" applyFont="1" applyFill="1" applyBorder="1" applyAlignment="1" applyProtection="1">
      <alignment shrinkToFit="1"/>
      <protection hidden="1"/>
    </xf>
    <xf numFmtId="10" fontId="55" fillId="13" borderId="26" xfId="41" applyNumberFormat="1" applyFont="1" applyFill="1" applyBorder="1" applyAlignment="1" applyProtection="1">
      <alignment horizontal="center" shrinkToFit="1"/>
      <protection hidden="1"/>
    </xf>
    <xf numFmtId="10" fontId="55" fillId="13" borderId="22" xfId="41" applyNumberFormat="1" applyFont="1" applyFill="1" applyBorder="1" applyAlignment="1" applyProtection="1">
      <alignment horizontal="center" shrinkToFit="1"/>
      <protection hidden="1"/>
    </xf>
    <xf numFmtId="10" fontId="55" fillId="13" borderId="14" xfId="41" applyNumberFormat="1" applyFont="1" applyFill="1" applyBorder="1" applyAlignment="1" applyProtection="1">
      <alignment horizontal="center" shrinkToFit="1"/>
      <protection hidden="1"/>
    </xf>
    <xf numFmtId="167" fontId="55" fillId="0" borderId="46" xfId="38" applyNumberFormat="1" applyFont="1" applyFill="1" applyBorder="1" applyAlignment="1" applyProtection="1">
      <alignment horizontal="left" wrapText="1"/>
      <protection hidden="1"/>
    </xf>
    <xf numFmtId="167" fontId="19" fillId="13" borderId="12" xfId="38" applyNumberFormat="1" applyFont="1" applyFill="1" applyBorder="1" applyAlignment="1" applyProtection="1">
      <alignment horizontal="center"/>
      <protection hidden="1"/>
    </xf>
    <xf numFmtId="167" fontId="19" fillId="13" borderId="4" xfId="38" applyNumberFormat="1" applyFont="1" applyFill="1" applyBorder="1" applyAlignment="1" applyProtection="1">
      <alignment horizontal="center"/>
      <protection hidden="1"/>
    </xf>
    <xf numFmtId="167" fontId="19" fillId="0" borderId="81" xfId="38" applyNumberFormat="1" applyFont="1" applyFill="1" applyBorder="1" applyAlignment="1" applyProtection="1">
      <alignment horizontal="center" wrapText="1"/>
      <protection hidden="1"/>
    </xf>
    <xf numFmtId="167" fontId="19" fillId="0" borderId="38" xfId="38" applyNumberFormat="1" applyFont="1" applyFill="1" applyBorder="1" applyAlignment="1" applyProtection="1">
      <alignment horizontal="center" wrapText="1"/>
      <protection hidden="1"/>
    </xf>
    <xf numFmtId="167" fontId="19" fillId="0" borderId="78" xfId="38" applyNumberFormat="1" applyFont="1" applyFill="1" applyBorder="1" applyAlignment="1" applyProtection="1">
      <alignment horizontal="center" wrapText="1"/>
      <protection hidden="1"/>
    </xf>
    <xf numFmtId="167" fontId="15" fillId="0" borderId="0" xfId="38" applyNumberFormat="1" applyFont="1" applyAlignment="1" applyProtection="1">
      <alignment horizontal="center"/>
      <protection hidden="1"/>
    </xf>
    <xf numFmtId="167" fontId="19" fillId="0" borderId="4" xfId="38" applyNumberFormat="1" applyFont="1" applyFill="1" applyBorder="1" applyAlignment="1" applyProtection="1">
      <alignment horizontal="center"/>
      <protection hidden="1"/>
    </xf>
    <xf numFmtId="167" fontId="19" fillId="0" borderId="14" xfId="38" applyNumberFormat="1" applyFont="1" applyFill="1" applyBorder="1" applyAlignment="1" applyProtection="1">
      <alignment horizontal="center"/>
      <protection hidden="1"/>
    </xf>
    <xf numFmtId="167" fontId="19" fillId="0" borderId="56" xfId="38" applyNumberFormat="1" applyFont="1" applyFill="1" applyBorder="1" applyAlignment="1" applyProtection="1">
      <alignment horizontal="center"/>
      <protection hidden="1"/>
    </xf>
    <xf numFmtId="167" fontId="19" fillId="0" borderId="113" xfId="38" applyNumberFormat="1" applyFont="1" applyFill="1" applyBorder="1" applyAlignment="1" applyProtection="1">
      <alignment horizontal="center"/>
      <protection hidden="1"/>
    </xf>
    <xf numFmtId="167" fontId="19" fillId="0" borderId="38" xfId="38" applyNumberFormat="1" applyFont="1" applyFill="1" applyBorder="1" applyAlignment="1" applyProtection="1">
      <alignment horizontal="center"/>
      <protection hidden="1"/>
    </xf>
    <xf numFmtId="167" fontId="19" fillId="0" borderId="100" xfId="38" applyNumberFormat="1" applyFont="1" applyFill="1" applyBorder="1" applyAlignment="1" applyProtection="1">
      <alignment horizontal="center"/>
      <protection hidden="1"/>
    </xf>
    <xf numFmtId="167" fontId="19" fillId="0" borderId="53" xfId="38" applyNumberFormat="1" applyFont="1" applyFill="1" applyBorder="1" applyAlignment="1" applyProtection="1">
      <alignment horizontal="center"/>
      <protection hidden="1"/>
    </xf>
    <xf numFmtId="167" fontId="19" fillId="0" borderId="55" xfId="38" applyNumberFormat="1" applyFont="1" applyFill="1" applyBorder="1" applyAlignment="1" applyProtection="1">
      <alignment horizontal="center"/>
      <protection hidden="1"/>
    </xf>
    <xf numFmtId="14" fontId="9" fillId="0" borderId="59" xfId="0" applyNumberFormat="1" applyFont="1" applyBorder="1" applyAlignment="1" applyProtection="1">
      <alignment horizontal="center" wrapText="1"/>
      <protection locked="0"/>
    </xf>
    <xf numFmtId="14" fontId="9" fillId="0" borderId="9" xfId="0" applyNumberFormat="1" applyFont="1" applyBorder="1" applyAlignment="1" applyProtection="1">
      <alignment horizontal="center" wrapText="1"/>
      <protection locked="0"/>
    </xf>
    <xf numFmtId="14" fontId="9" fillId="0" borderId="57" xfId="0" applyNumberFormat="1" applyFont="1" applyBorder="1" applyAlignment="1" applyProtection="1">
      <alignment horizontal="center" wrapText="1"/>
      <protection locked="0"/>
    </xf>
    <xf numFmtId="14" fontId="9" fillId="0" borderId="54" xfId="0" applyNumberFormat="1" applyFont="1" applyBorder="1" applyAlignment="1" applyProtection="1">
      <alignment horizontal="center" wrapText="1"/>
      <protection locked="0"/>
    </xf>
    <xf numFmtId="14" fontId="9" fillId="0" borderId="44" xfId="0" applyNumberFormat="1" applyFont="1" applyBorder="1" applyAlignment="1" applyProtection="1">
      <alignment horizontal="center" wrapText="1"/>
      <protection locked="0"/>
    </xf>
    <xf numFmtId="14" fontId="9" fillId="0" borderId="45" xfId="0" applyNumberFormat="1" applyFont="1" applyBorder="1" applyAlignment="1" applyProtection="1">
      <alignment horizontal="center" wrapText="1"/>
      <protection locked="0"/>
    </xf>
    <xf numFmtId="0" fontId="48" fillId="0" borderId="3" xfId="104" applyBorder="1">
      <alignment horizontal="center"/>
    </xf>
    <xf numFmtId="0" fontId="13" fillId="0" borderId="77" xfId="0" applyFont="1" applyBorder="1" applyAlignment="1" applyProtection="1">
      <alignment horizontal="center"/>
    </xf>
    <xf numFmtId="0" fontId="13" fillId="0" borderId="3" xfId="0" applyFont="1" applyBorder="1" applyAlignment="1" applyProtection="1">
      <alignment horizontal="center"/>
    </xf>
    <xf numFmtId="14" fontId="9" fillId="15" borderId="139" xfId="0" applyNumberFormat="1" applyFont="1" applyFill="1" applyBorder="1" applyAlignment="1" applyProtection="1">
      <alignment horizontal="center" wrapText="1"/>
      <protection locked="0"/>
    </xf>
    <xf numFmtId="14" fontId="9" fillId="15" borderId="43" xfId="0" applyNumberFormat="1" applyFont="1" applyFill="1" applyBorder="1" applyAlignment="1" applyProtection="1">
      <alignment horizontal="center" wrapText="1"/>
      <protection locked="0"/>
    </xf>
    <xf numFmtId="14" fontId="9" fillId="15" borderId="79" xfId="0" applyNumberFormat="1" applyFont="1" applyFill="1" applyBorder="1" applyAlignment="1" applyProtection="1">
      <alignment horizontal="center" wrapText="1"/>
      <protection locked="0"/>
    </xf>
    <xf numFmtId="14" fontId="9" fillId="15" borderId="54" xfId="0" applyNumberFormat="1" applyFont="1" applyFill="1" applyBorder="1" applyAlignment="1" applyProtection="1">
      <alignment horizontal="center" wrapText="1"/>
      <protection locked="0"/>
    </xf>
    <xf numFmtId="14" fontId="9" fillId="15" borderId="44" xfId="0" applyNumberFormat="1" applyFont="1" applyFill="1" applyBorder="1" applyAlignment="1" applyProtection="1">
      <alignment horizontal="center" wrapText="1"/>
      <protection locked="0"/>
    </xf>
    <xf numFmtId="14" fontId="9" fillId="15" borderId="45" xfId="0" applyNumberFormat="1" applyFont="1" applyFill="1" applyBorder="1" applyAlignment="1" applyProtection="1">
      <alignment horizontal="center" wrapText="1"/>
      <protection locked="0"/>
    </xf>
    <xf numFmtId="0" fontId="13" fillId="0" borderId="67" xfId="0" applyFont="1" applyBorder="1" applyAlignment="1" applyProtection="1">
      <alignment horizontal="center"/>
    </xf>
    <xf numFmtId="0" fontId="33" fillId="9" borderId="0" xfId="0" applyFont="1" applyFill="1" applyBorder="1" applyAlignment="1" applyProtection="1">
      <alignment horizontal="center"/>
    </xf>
    <xf numFmtId="0" fontId="33" fillId="9" borderId="9" xfId="0" applyFont="1" applyFill="1" applyBorder="1" applyAlignment="1" applyProtection="1">
      <alignment horizontal="center"/>
    </xf>
    <xf numFmtId="167" fontId="56" fillId="0" borderId="49" xfId="38" applyNumberFormat="1" applyFont="1" applyFill="1" applyBorder="1" applyAlignment="1" applyProtection="1">
      <alignment horizontal="left" wrapText="1"/>
      <protection hidden="1"/>
    </xf>
    <xf numFmtId="165" fontId="56" fillId="13" borderId="50" xfId="13" applyNumberFormat="1" applyFont="1" applyFill="1" applyBorder="1" applyAlignment="1" applyProtection="1">
      <alignment horizontal="center" shrinkToFit="1"/>
      <protection hidden="1"/>
    </xf>
    <xf numFmtId="165" fontId="56" fillId="0" borderId="23" xfId="13" applyNumberFormat="1" applyFont="1" applyFill="1" applyBorder="1" applyAlignment="1" applyProtection="1">
      <alignment horizontal="center" shrinkToFit="1"/>
      <protection hidden="1"/>
    </xf>
    <xf numFmtId="166" fontId="56" fillId="0" borderId="15" xfId="45" applyNumberFormat="1" applyFont="1" applyFill="1" applyBorder="1" applyAlignment="1" applyProtection="1">
      <alignment horizontal="center" shrinkToFit="1"/>
      <protection hidden="1"/>
    </xf>
    <xf numFmtId="165" fontId="56" fillId="0" borderId="7" xfId="13" applyNumberFormat="1" applyFont="1" applyFill="1" applyBorder="1" applyAlignment="1" applyProtection="1">
      <alignment horizontal="center" shrinkToFit="1"/>
      <protection hidden="1"/>
    </xf>
    <xf numFmtId="165" fontId="56" fillId="13" borderId="16" xfId="13" applyNumberFormat="1" applyFont="1" applyFill="1" applyBorder="1" applyAlignment="1" applyProtection="1">
      <alignment horizontal="center" shrinkToFit="1"/>
      <protection hidden="1"/>
    </xf>
    <xf numFmtId="166" fontId="56" fillId="13" borderId="17" xfId="45" applyNumberFormat="1" applyFont="1" applyFill="1" applyBorder="1" applyAlignment="1" applyProtection="1">
      <alignment horizontal="center" shrinkToFit="1"/>
      <protection hidden="1"/>
    </xf>
    <xf numFmtId="165" fontId="56" fillId="4" borderId="103" xfId="13" applyNumberFormat="1" applyFont="1" applyFill="1" applyBorder="1" applyAlignment="1" applyProtection="1">
      <alignment horizontal="center" shrinkToFit="1"/>
      <protection hidden="1"/>
    </xf>
    <xf numFmtId="165" fontId="56" fillId="4" borderId="24" xfId="13" applyNumberFormat="1" applyFont="1" applyFill="1" applyBorder="1" applyAlignment="1" applyProtection="1">
      <alignment horizontal="center" shrinkToFit="1"/>
      <protection hidden="1"/>
    </xf>
    <xf numFmtId="166" fontId="56" fillId="4" borderId="18" xfId="45" applyNumberFormat="1" applyFont="1" applyFill="1" applyBorder="1" applyAlignment="1" applyProtection="1">
      <alignment horizontal="center" shrinkToFit="1"/>
      <protection hidden="1"/>
    </xf>
    <xf numFmtId="165" fontId="56" fillId="4" borderId="19" xfId="13" applyNumberFormat="1" applyFont="1" applyFill="1" applyBorder="1" applyAlignment="1" applyProtection="1">
      <alignment horizontal="center" shrinkToFit="1"/>
      <protection hidden="1"/>
    </xf>
    <xf numFmtId="165" fontId="56" fillId="0" borderId="49" xfId="13" applyNumberFormat="1" applyFont="1" applyFill="1" applyBorder="1" applyAlignment="1" applyProtection="1">
      <alignment horizontal="center" shrinkToFit="1"/>
      <protection hidden="1"/>
    </xf>
    <xf numFmtId="165" fontId="56" fillId="0" borderId="0" xfId="13" applyNumberFormat="1" applyFont="1" applyFill="1" applyBorder="1" applyAlignment="1" applyProtection="1">
      <alignment shrinkToFit="1"/>
      <protection hidden="1"/>
    </xf>
    <xf numFmtId="167" fontId="56" fillId="0" borderId="0" xfId="38" applyNumberFormat="1" applyFont="1" applyAlignment="1" applyProtection="1"/>
    <xf numFmtId="165" fontId="56" fillId="13" borderId="26" xfId="13" applyNumberFormat="1" applyFont="1" applyFill="1" applyBorder="1" applyAlignment="1" applyProtection="1">
      <alignment horizontal="center" shrinkToFit="1"/>
      <protection hidden="1"/>
    </xf>
    <xf numFmtId="2" fontId="56" fillId="13" borderId="96" xfId="45" applyNumberFormat="1" applyFont="1" applyFill="1" applyBorder="1" applyAlignment="1" applyProtection="1">
      <alignment horizontal="center" shrinkToFit="1"/>
      <protection hidden="1"/>
    </xf>
    <xf numFmtId="165" fontId="56" fillId="13" borderId="25" xfId="13" applyNumberFormat="1" applyFont="1" applyFill="1" applyBorder="1" applyAlignment="1" applyProtection="1">
      <alignment horizontal="center" vertical="center" shrinkToFit="1"/>
      <protection hidden="1"/>
    </xf>
    <xf numFmtId="10" fontId="56" fillId="13" borderId="29" xfId="45" applyNumberFormat="1" applyFont="1" applyFill="1" applyBorder="1" applyAlignment="1" applyProtection="1">
      <alignment shrinkToFit="1"/>
      <protection hidden="1"/>
    </xf>
    <xf numFmtId="165" fontId="56" fillId="0" borderId="56" xfId="13" applyNumberFormat="1" applyFont="1" applyFill="1" applyBorder="1" applyAlignment="1" applyProtection="1">
      <alignment shrinkToFit="1"/>
      <protection hidden="1"/>
    </xf>
    <xf numFmtId="165" fontId="56" fillId="0" borderId="27" xfId="13" applyNumberFormat="1" applyFont="1" applyFill="1" applyBorder="1" applyAlignment="1" applyProtection="1">
      <alignment shrinkToFit="1"/>
      <protection hidden="1"/>
    </xf>
    <xf numFmtId="165" fontId="56" fillId="0" borderId="4" xfId="13" applyNumberFormat="1" applyFont="1" applyFill="1" applyBorder="1" applyAlignment="1" applyProtection="1">
      <alignment shrinkToFit="1"/>
      <protection hidden="1"/>
    </xf>
    <xf numFmtId="9" fontId="56" fillId="0" borderId="12" xfId="41" applyFont="1" applyFill="1" applyBorder="1" applyAlignment="1" applyProtection="1">
      <alignment shrinkToFit="1"/>
      <protection hidden="1"/>
    </xf>
    <xf numFmtId="165" fontId="56" fillId="13" borderId="103" xfId="13" applyNumberFormat="1" applyFont="1" applyFill="1" applyBorder="1" applyAlignment="1" applyProtection="1">
      <alignment shrinkToFit="1"/>
      <protection hidden="1"/>
    </xf>
    <xf numFmtId="165" fontId="56" fillId="13" borderId="22" xfId="13" applyNumberFormat="1" applyFont="1" applyFill="1" applyBorder="1" applyAlignment="1" applyProtection="1">
      <alignment shrinkToFit="1"/>
      <protection hidden="1"/>
    </xf>
    <xf numFmtId="165" fontId="56" fillId="13" borderId="14" xfId="13" applyNumberFormat="1" applyFont="1" applyFill="1" applyBorder="1" applyAlignment="1" applyProtection="1">
      <alignment shrinkToFit="1"/>
      <protection hidden="1"/>
    </xf>
    <xf numFmtId="43" fontId="56" fillId="0" borderId="22" xfId="13" applyNumberFormat="1" applyFont="1" applyFill="1" applyBorder="1" applyAlignment="1" applyProtection="1">
      <alignment shrinkToFit="1"/>
      <protection hidden="1"/>
    </xf>
    <xf numFmtId="165" fontId="56" fillId="0" borderId="14" xfId="13" applyNumberFormat="1" applyFont="1" applyFill="1" applyBorder="1" applyAlignment="1" applyProtection="1">
      <alignment shrinkToFit="1"/>
      <protection hidden="1"/>
    </xf>
    <xf numFmtId="10" fontId="56" fillId="13" borderId="26" xfId="41" applyNumberFormat="1" applyFont="1" applyFill="1" applyBorder="1" applyAlignment="1" applyProtection="1">
      <alignment horizontal="center" shrinkToFit="1"/>
      <protection hidden="1"/>
    </xf>
    <xf numFmtId="10" fontId="56" fillId="13" borderId="22" xfId="41" applyNumberFormat="1" applyFont="1" applyFill="1" applyBorder="1" applyAlignment="1" applyProtection="1">
      <alignment horizontal="center" shrinkToFit="1"/>
      <protection hidden="1"/>
    </xf>
    <xf numFmtId="10" fontId="56" fillId="13" borderId="14" xfId="41" applyNumberFormat="1" applyFont="1" applyFill="1" applyBorder="1" applyAlignment="1" applyProtection="1">
      <alignment horizontal="center" shrinkToFit="1"/>
      <protection hidden="1"/>
    </xf>
    <xf numFmtId="167" fontId="56" fillId="0" borderId="46" xfId="38" applyNumberFormat="1" applyFont="1" applyFill="1" applyBorder="1" applyAlignment="1" applyProtection="1">
      <alignment horizontal="left" wrapText="1"/>
      <protection hidden="1"/>
    </xf>
    <xf numFmtId="0" fontId="6" fillId="0" borderId="0" xfId="140">
      <alignment vertical="top"/>
    </xf>
  </cellXfs>
  <cellStyles count="141">
    <cellStyle name="0" xfId="1"/>
    <cellStyle name="Calc Currency (0)" xfId="2"/>
    <cellStyle name="Calc Currency (2)" xfId="3"/>
    <cellStyle name="Calc Percent (0)" xfId="4"/>
    <cellStyle name="Calc Percent (1)" xfId="5"/>
    <cellStyle name="Calc Percent (2)" xfId="6"/>
    <cellStyle name="Calc Units (0)" xfId="7"/>
    <cellStyle name="Calc Units (1)" xfId="8"/>
    <cellStyle name="Calc Units (2)" xfId="9"/>
    <cellStyle name="Column_Title" xfId="10"/>
    <cellStyle name="Comma" xfId="11" builtinId="3"/>
    <cellStyle name="Comma [00]" xfId="12"/>
    <cellStyle name="Comma 2" xfId="13"/>
    <cellStyle name="Comma 3" xfId="14"/>
    <cellStyle name="Comma 4" xfId="103"/>
    <cellStyle name="Comma 5" xfId="105"/>
    <cellStyle name="Comma 6" xfId="115"/>
    <cellStyle name="Comma 7" xfId="106"/>
    <cellStyle name="Comma 8" xfId="117"/>
    <cellStyle name="Currency" xfId="15" builtinId="4"/>
    <cellStyle name="Currency [00]" xfId="16"/>
    <cellStyle name="Currency 2" xfId="17"/>
    <cellStyle name="Currency 3" xfId="107"/>
    <cellStyle name="Currency 4" xfId="114"/>
    <cellStyle name="Currency 5" xfId="108"/>
    <cellStyle name="Currency 6" xfId="116"/>
    <cellStyle name="Date Short" xfId="18"/>
    <cellStyle name="Date02" xfId="19"/>
    <cellStyle name="DateBW" xfId="20"/>
    <cellStyle name="DELTA" xfId="21"/>
    <cellStyle name="Enter Currency (0)" xfId="22"/>
    <cellStyle name="Enter Currency (2)" xfId="23"/>
    <cellStyle name="Enter Units (0)" xfId="24"/>
    <cellStyle name="Enter Units (1)" xfId="25"/>
    <cellStyle name="Enter Units (2)" xfId="26"/>
    <cellStyle name="Flashing" xfId="104"/>
    <cellStyle name="Grey" xfId="27"/>
    <cellStyle name="Header1" xfId="28"/>
    <cellStyle name="Header2" xfId="29"/>
    <cellStyle name="Input [yellow]" xfId="30"/>
    <cellStyle name="Link Currency (0)" xfId="31"/>
    <cellStyle name="Link Currency (2)" xfId="32"/>
    <cellStyle name="Link Units (0)" xfId="33"/>
    <cellStyle name="Link Units (1)" xfId="34"/>
    <cellStyle name="Link Units (2)" xfId="35"/>
    <cellStyle name="Normal" xfId="0" builtinId="0"/>
    <cellStyle name="Normal - Style1" xfId="36"/>
    <cellStyle name="Normal 10" xfId="124"/>
    <cellStyle name="Normal 11" xfId="125"/>
    <cellStyle name="Normal 12" xfId="126"/>
    <cellStyle name="Normal 13" xfId="127"/>
    <cellStyle name="Normal 14" xfId="128"/>
    <cellStyle name="Normal 15" xfId="129"/>
    <cellStyle name="Normal 16" xfId="130"/>
    <cellStyle name="Normal 17" xfId="131"/>
    <cellStyle name="Normal 18" xfId="132"/>
    <cellStyle name="Normal 19" xfId="133"/>
    <cellStyle name="Normal 2" xfId="37"/>
    <cellStyle name="Normal 20" xfId="134"/>
    <cellStyle name="Normal 21" xfId="135"/>
    <cellStyle name="Normal 22" xfId="136"/>
    <cellStyle name="Normal 23" xfId="137"/>
    <cellStyle name="Normal 24" xfId="138"/>
    <cellStyle name="Normal 25" xfId="139"/>
    <cellStyle name="Normal 26" xfId="140"/>
    <cellStyle name="Normal 3" xfId="38"/>
    <cellStyle name="Normal 4" xfId="39"/>
    <cellStyle name="Normal 4 2" xfId="109"/>
    <cellStyle name="Normal 5" xfId="119"/>
    <cellStyle name="Normal 6" xfId="120"/>
    <cellStyle name="Normal 7" xfId="121"/>
    <cellStyle name="Normal 8" xfId="122"/>
    <cellStyle name="Normal 9" xfId="123"/>
    <cellStyle name="Output Line Items" xfId="40"/>
    <cellStyle name="Percent" xfId="41" builtinId="5"/>
    <cellStyle name="Percent [0]" xfId="42"/>
    <cellStyle name="Percent [00]" xfId="43"/>
    <cellStyle name="Percent [2]" xfId="44"/>
    <cellStyle name="Percent 2" xfId="45"/>
    <cellStyle name="Percent 3" xfId="46"/>
    <cellStyle name="Percent 3 2" xfId="112"/>
    <cellStyle name="Percent 4" xfId="47"/>
    <cellStyle name="Percent 5" xfId="110"/>
    <cellStyle name="Percent 6" xfId="113"/>
    <cellStyle name="Percent 7" xfId="111"/>
    <cellStyle name="Percent 8" xfId="118"/>
    <cellStyle name="PrePop Currency (0)" xfId="48"/>
    <cellStyle name="PrePop Currency (2)" xfId="49"/>
    <cellStyle name="PrePop Units (0)" xfId="50"/>
    <cellStyle name="PrePop Units (1)" xfId="51"/>
    <cellStyle name="PrePop Units (2)" xfId="52"/>
    <cellStyle name="Region [3]" xfId="53"/>
    <cellStyle name="Store [5]" xfId="54"/>
    <cellStyle name="Style 21" xfId="55"/>
    <cellStyle name="Style 22" xfId="56"/>
    <cellStyle name="Style 23" xfId="57"/>
    <cellStyle name="Style 24" xfId="58"/>
    <cellStyle name="Style 25" xfId="59"/>
    <cellStyle name="Style 26" xfId="60"/>
    <cellStyle name="Style 27" xfId="61"/>
    <cellStyle name="Style 28" xfId="62"/>
    <cellStyle name="Style 29" xfId="63"/>
    <cellStyle name="Style 30" xfId="64"/>
    <cellStyle name="Style 31" xfId="65"/>
    <cellStyle name="Style 32" xfId="66"/>
    <cellStyle name="Style 33" xfId="67"/>
    <cellStyle name="Style 34" xfId="68"/>
    <cellStyle name="Style 35" xfId="69"/>
    <cellStyle name="Style 36" xfId="70"/>
    <cellStyle name="Style 37" xfId="71"/>
    <cellStyle name="Style 38" xfId="72"/>
    <cellStyle name="Style 39" xfId="73"/>
    <cellStyle name="Style 40" xfId="74"/>
    <cellStyle name="Style 41" xfId="75"/>
    <cellStyle name="Style 42" xfId="76"/>
    <cellStyle name="Style 43" xfId="77"/>
    <cellStyle name="Style 44" xfId="78"/>
    <cellStyle name="Style 45" xfId="79"/>
    <cellStyle name="Style 46" xfId="80"/>
    <cellStyle name="Style 47" xfId="81"/>
    <cellStyle name="Style 48" xfId="82"/>
    <cellStyle name="Style 49" xfId="83"/>
    <cellStyle name="Style 50" xfId="84"/>
    <cellStyle name="Style 51" xfId="85"/>
    <cellStyle name="Style 52" xfId="86"/>
    <cellStyle name="Style 53" xfId="87"/>
    <cellStyle name="Style 54" xfId="88"/>
    <cellStyle name="Style 55" xfId="89"/>
    <cellStyle name="Style 56" xfId="90"/>
    <cellStyle name="Style 57" xfId="91"/>
    <cellStyle name="Style 58" xfId="92"/>
    <cellStyle name="Style 59" xfId="93"/>
    <cellStyle name="Style 60" xfId="94"/>
    <cellStyle name="Style 61" xfId="95"/>
    <cellStyle name="Style 62" xfId="96"/>
    <cellStyle name="Style 63" xfId="97"/>
    <cellStyle name="Style 64" xfId="98"/>
    <cellStyle name="Text Indent A" xfId="99"/>
    <cellStyle name="Text Indent B" xfId="100"/>
    <cellStyle name="Text Indent C" xfId="101"/>
    <cellStyle name="Tom's Special" xfId="102"/>
  </cellStyles>
  <dxfs count="0"/>
  <tableStyles count="0" defaultTableStyle="TableStyleMedium9" defaultPivotStyle="PivotStyleLight16"/>
  <colors>
    <mruColors>
      <color rgb="FF00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666751</xdr:colOff>
      <xdr:row>0</xdr:row>
      <xdr:rowOff>68034</xdr:rowOff>
    </xdr:from>
    <xdr:to>
      <xdr:col>7</xdr:col>
      <xdr:colOff>329294</xdr:colOff>
      <xdr:row>1</xdr:row>
      <xdr:rowOff>33063</xdr:rowOff>
    </xdr:to>
    <xdr:pic>
      <xdr:nvPicPr>
        <xdr:cNvPr id="5" name="Picture 4" descr="File:Albertsons (logo).sv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5" y="68034"/>
          <a:ext cx="2204357" cy="34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29936</xdr:colOff>
      <xdr:row>29</xdr:row>
      <xdr:rowOff>16328</xdr:rowOff>
    </xdr:from>
    <xdr:to>
      <xdr:col>7</xdr:col>
      <xdr:colOff>359229</xdr:colOff>
      <xdr:row>29</xdr:row>
      <xdr:rowOff>362357</xdr:rowOff>
    </xdr:to>
    <xdr:pic>
      <xdr:nvPicPr>
        <xdr:cNvPr id="6" name="Picture 5" descr="File:Albertsons (logo).sv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793" y="7609114"/>
          <a:ext cx="2204357" cy="34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381000</xdr:colOff>
      <xdr:row>0</xdr:row>
      <xdr:rowOff>68034</xdr:rowOff>
    </xdr:from>
    <xdr:to>
      <xdr:col>27</xdr:col>
      <xdr:colOff>408215</xdr:colOff>
      <xdr:row>1</xdr:row>
      <xdr:rowOff>33063</xdr:rowOff>
    </xdr:to>
    <xdr:pic>
      <xdr:nvPicPr>
        <xdr:cNvPr id="7" name="Picture 6" descr="File:Albertsons (logo).sv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929" y="68034"/>
          <a:ext cx="2204357" cy="34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370113</xdr:colOff>
      <xdr:row>29</xdr:row>
      <xdr:rowOff>16327</xdr:rowOff>
    </xdr:from>
    <xdr:to>
      <xdr:col>27</xdr:col>
      <xdr:colOff>397328</xdr:colOff>
      <xdr:row>29</xdr:row>
      <xdr:rowOff>362356</xdr:rowOff>
    </xdr:to>
    <xdr:pic>
      <xdr:nvPicPr>
        <xdr:cNvPr id="8" name="Picture 7" descr="File:Albertsons (logo).sv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2042" y="7609113"/>
          <a:ext cx="2204357" cy="34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218210</xdr:colOff>
      <xdr:row>33</xdr:row>
      <xdr:rowOff>123072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923810" cy="6028572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2</xdr:col>
      <xdr:colOff>0</xdr:colOff>
      <xdr:row>14</xdr:row>
      <xdr:rowOff>161925</xdr:rowOff>
    </xdr:from>
    <xdr:to>
      <xdr:col>10</xdr:col>
      <xdr:colOff>266700</xdr:colOff>
      <xdr:row>23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1219200" y="2828925"/>
          <a:ext cx="5143500" cy="163830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37</xdr:row>
      <xdr:rowOff>0</xdr:rowOff>
    </xdr:from>
    <xdr:to>
      <xdr:col>11</xdr:col>
      <xdr:colOff>218210</xdr:colOff>
      <xdr:row>68</xdr:row>
      <xdr:rowOff>123072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048500"/>
          <a:ext cx="6923810" cy="6028572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8</xdr:col>
      <xdr:colOff>238126</xdr:colOff>
      <xdr:row>41</xdr:row>
      <xdr:rowOff>66676</xdr:rowOff>
    </xdr:from>
    <xdr:to>
      <xdr:col>8</xdr:col>
      <xdr:colOff>247650</xdr:colOff>
      <xdr:row>63</xdr:row>
      <xdr:rowOff>171450</xdr:rowOff>
    </xdr:to>
    <xdr:cxnSp macro="">
      <xdr:nvCxnSpPr>
        <xdr:cNvPr id="12" name="Straight Arrow Connector 11"/>
        <xdr:cNvCxnSpPr/>
      </xdr:nvCxnSpPr>
      <xdr:spPr>
        <a:xfrm flipH="1" flipV="1">
          <a:off x="5114926" y="7877176"/>
          <a:ext cx="9524" cy="429577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72</xdr:row>
      <xdr:rowOff>0</xdr:rowOff>
    </xdr:from>
    <xdr:to>
      <xdr:col>11</xdr:col>
      <xdr:colOff>218210</xdr:colOff>
      <xdr:row>103</xdr:row>
      <xdr:rowOff>123072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716000"/>
          <a:ext cx="6923810" cy="6028572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5</xdr:col>
      <xdr:colOff>142875</xdr:colOff>
      <xdr:row>77</xdr:row>
      <xdr:rowOff>133352</xdr:rowOff>
    </xdr:from>
    <xdr:to>
      <xdr:col>5</xdr:col>
      <xdr:colOff>142877</xdr:colOff>
      <xdr:row>100</xdr:row>
      <xdr:rowOff>85725</xdr:rowOff>
    </xdr:to>
    <xdr:cxnSp macro="">
      <xdr:nvCxnSpPr>
        <xdr:cNvPr id="16" name="Straight Arrow Connector 15"/>
        <xdr:cNvCxnSpPr/>
      </xdr:nvCxnSpPr>
      <xdr:spPr>
        <a:xfrm flipV="1">
          <a:off x="3190875" y="14801852"/>
          <a:ext cx="2" cy="433387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9525</xdr:colOff>
      <xdr:row>107</xdr:row>
      <xdr:rowOff>19050</xdr:rowOff>
    </xdr:from>
    <xdr:to>
      <xdr:col>11</xdr:col>
      <xdr:colOff>294402</xdr:colOff>
      <xdr:row>135</xdr:row>
      <xdr:rowOff>104098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20402550"/>
          <a:ext cx="6990477" cy="5419048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6</xdr:col>
      <xdr:colOff>590550</xdr:colOff>
      <xdr:row>112</xdr:row>
      <xdr:rowOff>152400</xdr:rowOff>
    </xdr:from>
    <xdr:to>
      <xdr:col>7</xdr:col>
      <xdr:colOff>19049</xdr:colOff>
      <xdr:row>135</xdr:row>
      <xdr:rowOff>57149</xdr:rowOff>
    </xdr:to>
    <xdr:cxnSp macro="">
      <xdr:nvCxnSpPr>
        <xdr:cNvPr id="19" name="Straight Arrow Connector 18"/>
        <xdr:cNvCxnSpPr/>
      </xdr:nvCxnSpPr>
      <xdr:spPr>
        <a:xfrm flipH="1" flipV="1">
          <a:off x="4248150" y="21488400"/>
          <a:ext cx="38099" cy="4286249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139</xdr:row>
      <xdr:rowOff>0</xdr:rowOff>
    </xdr:from>
    <xdr:to>
      <xdr:col>11</xdr:col>
      <xdr:colOff>284877</xdr:colOff>
      <xdr:row>167</xdr:row>
      <xdr:rowOff>85048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479500"/>
          <a:ext cx="6990477" cy="5419048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3</xdr:col>
      <xdr:colOff>600075</xdr:colOff>
      <xdr:row>144</xdr:row>
      <xdr:rowOff>161925</xdr:rowOff>
    </xdr:from>
    <xdr:to>
      <xdr:col>8</xdr:col>
      <xdr:colOff>561975</xdr:colOff>
      <xdr:row>166</xdr:row>
      <xdr:rowOff>95250</xdr:rowOff>
    </xdr:to>
    <xdr:cxnSp macro="">
      <xdr:nvCxnSpPr>
        <xdr:cNvPr id="23" name="Straight Arrow Connector 22"/>
        <xdr:cNvCxnSpPr/>
      </xdr:nvCxnSpPr>
      <xdr:spPr>
        <a:xfrm flipH="1" flipV="1">
          <a:off x="2428875" y="27593925"/>
          <a:ext cx="3009900" cy="41243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171</xdr:row>
      <xdr:rowOff>28575</xdr:rowOff>
    </xdr:from>
    <xdr:to>
      <xdr:col>11</xdr:col>
      <xdr:colOff>513448</xdr:colOff>
      <xdr:row>200</xdr:row>
      <xdr:rowOff>85028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604075"/>
          <a:ext cx="7219048" cy="5580953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4</xdr:col>
      <xdr:colOff>28575</xdr:colOff>
      <xdr:row>179</xdr:row>
      <xdr:rowOff>104775</xdr:rowOff>
    </xdr:from>
    <xdr:to>
      <xdr:col>11</xdr:col>
      <xdr:colOff>314325</xdr:colOff>
      <xdr:row>199</xdr:row>
      <xdr:rowOff>28576</xdr:rowOff>
    </xdr:to>
    <xdr:cxnSp macro="">
      <xdr:nvCxnSpPr>
        <xdr:cNvPr id="27" name="Straight Arrow Connector 26"/>
        <xdr:cNvCxnSpPr/>
      </xdr:nvCxnSpPr>
      <xdr:spPr>
        <a:xfrm flipH="1" flipV="1">
          <a:off x="2466975" y="34204275"/>
          <a:ext cx="4552950" cy="373380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204</xdr:row>
      <xdr:rowOff>57150</xdr:rowOff>
    </xdr:from>
    <xdr:to>
      <xdr:col>21</xdr:col>
      <xdr:colOff>141258</xdr:colOff>
      <xdr:row>250</xdr:row>
      <xdr:rowOff>189389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8919150"/>
          <a:ext cx="12942858" cy="8895239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3</xdr:col>
      <xdr:colOff>361950</xdr:colOff>
      <xdr:row>216</xdr:row>
      <xdr:rowOff>38100</xdr:rowOff>
    </xdr:from>
    <xdr:to>
      <xdr:col>17</xdr:col>
      <xdr:colOff>95250</xdr:colOff>
      <xdr:row>248</xdr:row>
      <xdr:rowOff>152400</xdr:rowOff>
    </xdr:to>
    <xdr:cxnSp macro="">
      <xdr:nvCxnSpPr>
        <xdr:cNvPr id="30" name="Straight Arrow Connector 29"/>
        <xdr:cNvCxnSpPr/>
      </xdr:nvCxnSpPr>
      <xdr:spPr>
        <a:xfrm>
          <a:off x="2190750" y="41186100"/>
          <a:ext cx="8267700" cy="621030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254</xdr:row>
      <xdr:rowOff>0</xdr:rowOff>
    </xdr:from>
    <xdr:to>
      <xdr:col>11</xdr:col>
      <xdr:colOff>418210</xdr:colOff>
      <xdr:row>304</xdr:row>
      <xdr:rowOff>103572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8387000"/>
          <a:ext cx="7123810" cy="9628572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9</xdr:col>
      <xdr:colOff>447676</xdr:colOff>
      <xdr:row>257</xdr:row>
      <xdr:rowOff>171450</xdr:rowOff>
    </xdr:from>
    <xdr:to>
      <xdr:col>9</xdr:col>
      <xdr:colOff>485775</xdr:colOff>
      <xdr:row>295</xdr:row>
      <xdr:rowOff>19050</xdr:rowOff>
    </xdr:to>
    <xdr:cxnSp macro="">
      <xdr:nvCxnSpPr>
        <xdr:cNvPr id="35" name="Straight Arrow Connector 34"/>
        <xdr:cNvCxnSpPr/>
      </xdr:nvCxnSpPr>
      <xdr:spPr>
        <a:xfrm flipH="1" flipV="1">
          <a:off x="5934076" y="49129950"/>
          <a:ext cx="38099" cy="708660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308</xdr:row>
      <xdr:rowOff>0</xdr:rowOff>
    </xdr:from>
    <xdr:to>
      <xdr:col>9</xdr:col>
      <xdr:colOff>494553</xdr:colOff>
      <xdr:row>360</xdr:row>
      <xdr:rowOff>55905</xdr:rowOff>
    </xdr:to>
    <xdr:pic>
      <xdr:nvPicPr>
        <xdr:cNvPr id="11458" name="Picture 1145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8674000"/>
          <a:ext cx="5980953" cy="9961905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0</xdr:col>
      <xdr:colOff>171450</xdr:colOff>
      <xdr:row>317</xdr:row>
      <xdr:rowOff>104775</xdr:rowOff>
    </xdr:from>
    <xdr:to>
      <xdr:col>8</xdr:col>
      <xdr:colOff>76200</xdr:colOff>
      <xdr:row>350</xdr:row>
      <xdr:rowOff>76200</xdr:rowOff>
    </xdr:to>
    <xdr:cxnSp macro="">
      <xdr:nvCxnSpPr>
        <xdr:cNvPr id="41" name="Straight Arrow Connector 40"/>
        <xdr:cNvCxnSpPr/>
      </xdr:nvCxnSpPr>
      <xdr:spPr>
        <a:xfrm flipH="1" flipV="1">
          <a:off x="171450" y="60493275"/>
          <a:ext cx="4781550" cy="62579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363</xdr:row>
      <xdr:rowOff>0</xdr:rowOff>
    </xdr:from>
    <xdr:to>
      <xdr:col>9</xdr:col>
      <xdr:colOff>494553</xdr:colOff>
      <xdr:row>415</xdr:row>
      <xdr:rowOff>55905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9151500"/>
          <a:ext cx="5980953" cy="9961905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9525</xdr:colOff>
      <xdr:row>418</xdr:row>
      <xdr:rowOff>0</xdr:rowOff>
    </xdr:from>
    <xdr:to>
      <xdr:col>11</xdr:col>
      <xdr:colOff>27735</xdr:colOff>
      <xdr:row>468</xdr:row>
      <xdr:rowOff>103572</xdr:rowOff>
    </xdr:to>
    <xdr:pic>
      <xdr:nvPicPr>
        <xdr:cNvPr id="11461" name="Picture 1146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79629000"/>
          <a:ext cx="6723810" cy="9628572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0</xdr:col>
      <xdr:colOff>190500</xdr:colOff>
      <xdr:row>426</xdr:row>
      <xdr:rowOff>142876</xdr:rowOff>
    </xdr:from>
    <xdr:to>
      <xdr:col>7</xdr:col>
      <xdr:colOff>0</xdr:colOff>
      <xdr:row>465</xdr:row>
      <xdr:rowOff>133350</xdr:rowOff>
    </xdr:to>
    <xdr:cxnSp macro="">
      <xdr:nvCxnSpPr>
        <xdr:cNvPr id="46" name="Straight Arrow Connector 45"/>
        <xdr:cNvCxnSpPr/>
      </xdr:nvCxnSpPr>
      <xdr:spPr>
        <a:xfrm flipH="1" flipV="1">
          <a:off x="190500" y="81295876"/>
          <a:ext cx="4076700" cy="741997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ivisions.albertsons.com/data/SLPT/s00591-FY2014/s00591-fy14p02w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Plan"/>
      <sheetName val="Weekly Input"/>
      <sheetName val="Last Year"/>
      <sheetName val="PROJECTION"/>
      <sheetName val="LY"/>
      <sheetName val="TY"/>
      <sheetName val="Last Week"/>
      <sheetName val="Daily Numbers"/>
      <sheetName val="ACTUAL"/>
      <sheetName val="Daily Labor Scorecard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A16" t="str">
            <v xml:space="preserve">SALES           </v>
          </cell>
          <cell r="B16" t="str">
            <v>SUN</v>
          </cell>
          <cell r="C16" t="str">
            <v>MON</v>
          </cell>
          <cell r="D16" t="str">
            <v>TUE</v>
          </cell>
          <cell r="E16" t="str">
            <v>WED</v>
          </cell>
          <cell r="F16" t="str">
            <v>THU</v>
          </cell>
          <cell r="G16" t="str">
            <v>FRI</v>
          </cell>
          <cell r="H16" t="str">
            <v>SAT</v>
          </cell>
          <cell r="I16" t="str">
            <v>TOTAL</v>
          </cell>
        </row>
        <row r="17">
          <cell r="A17" t="str">
            <v>Grocery</v>
          </cell>
          <cell r="B17">
            <v>15114.21</v>
          </cell>
          <cell r="C17">
            <v>11550.46</v>
          </cell>
          <cell r="D17">
            <v>11532.83</v>
          </cell>
          <cell r="E17">
            <v>10788.68</v>
          </cell>
          <cell r="F17">
            <v>10592.36</v>
          </cell>
          <cell r="G17">
            <v>12119.23</v>
          </cell>
          <cell r="H17">
            <v>18500</v>
          </cell>
          <cell r="I17">
            <v>90197.77</v>
          </cell>
        </row>
        <row r="18">
          <cell r="A18" t="str">
            <v>Dairy</v>
          </cell>
          <cell r="B18">
            <v>4084.61</v>
          </cell>
          <cell r="C18">
            <v>3729.19</v>
          </cell>
          <cell r="D18">
            <v>3372.82</v>
          </cell>
          <cell r="E18">
            <v>3234.5</v>
          </cell>
          <cell r="F18">
            <v>3268.35</v>
          </cell>
          <cell r="G18">
            <v>3243.25</v>
          </cell>
          <cell r="H18">
            <v>5206.2700000000004</v>
          </cell>
          <cell r="I18">
            <v>26138.99</v>
          </cell>
        </row>
        <row r="19">
          <cell r="A19" t="str">
            <v>Frozen</v>
          </cell>
          <cell r="B19">
            <v>2306.0300000000002</v>
          </cell>
          <cell r="C19">
            <v>2080.3000000000002</v>
          </cell>
          <cell r="D19">
            <v>1613.34</v>
          </cell>
          <cell r="E19">
            <v>1755.09</v>
          </cell>
          <cell r="F19">
            <v>1627.25</v>
          </cell>
          <cell r="G19">
            <v>1895.77</v>
          </cell>
          <cell r="H19">
            <v>2774.69</v>
          </cell>
          <cell r="I19">
            <v>14052.470000000001</v>
          </cell>
        </row>
        <row r="20">
          <cell r="A20" t="str">
            <v>Total Grocery</v>
          </cell>
          <cell r="B20">
            <v>21504.85</v>
          </cell>
          <cell r="C20">
            <v>17359.95</v>
          </cell>
          <cell r="D20">
            <v>16518.989999999998</v>
          </cell>
          <cell r="E20">
            <v>15778.27</v>
          </cell>
          <cell r="F20">
            <v>15487.960000000001</v>
          </cell>
          <cell r="G20">
            <v>17258.25</v>
          </cell>
          <cell r="H20">
            <v>26480.959999999999</v>
          </cell>
          <cell r="I20">
            <v>130389.23000000001</v>
          </cell>
        </row>
        <row r="21">
          <cell r="A21" t="str">
            <v>Floral</v>
          </cell>
          <cell r="B21">
            <v>320.69</v>
          </cell>
          <cell r="C21">
            <v>192.15</v>
          </cell>
          <cell r="D21">
            <v>389.34</v>
          </cell>
          <cell r="E21">
            <v>544.1</v>
          </cell>
          <cell r="F21">
            <v>570.03</v>
          </cell>
          <cell r="G21">
            <v>771.2</v>
          </cell>
          <cell r="H21">
            <v>1408.96</v>
          </cell>
          <cell r="I21">
            <v>4196.47</v>
          </cell>
        </row>
        <row r="22">
          <cell r="A22" t="str">
            <v>Home Health &amp; Beauty</v>
          </cell>
          <cell r="B22">
            <v>5614.37</v>
          </cell>
          <cell r="C22">
            <v>5635.64</v>
          </cell>
          <cell r="D22">
            <v>4890.95</v>
          </cell>
          <cell r="E22">
            <v>4602.83</v>
          </cell>
          <cell r="F22">
            <v>4407.9799999999996</v>
          </cell>
          <cell r="G22">
            <v>5659.39</v>
          </cell>
          <cell r="H22">
            <v>7513.26</v>
          </cell>
          <cell r="I22">
            <v>38324.42</v>
          </cell>
        </row>
        <row r="23">
          <cell r="A23" t="str">
            <v>Coffee Bar</v>
          </cell>
          <cell r="B23">
            <v>881.95</v>
          </cell>
          <cell r="C23">
            <v>657.1</v>
          </cell>
          <cell r="D23">
            <v>722.15</v>
          </cell>
          <cell r="E23">
            <v>730.75</v>
          </cell>
          <cell r="F23">
            <v>680.5</v>
          </cell>
          <cell r="G23">
            <v>774.51</v>
          </cell>
          <cell r="H23">
            <v>1022.27</v>
          </cell>
          <cell r="I23">
            <v>5469.23</v>
          </cell>
        </row>
        <row r="24">
          <cell r="A24" t="str">
            <v>Total Pharmacy</v>
          </cell>
          <cell r="B24">
            <v>2988.01</v>
          </cell>
          <cell r="C24">
            <v>9272.1200000000008</v>
          </cell>
          <cell r="D24">
            <v>5769.71</v>
          </cell>
          <cell r="E24">
            <v>6704.74</v>
          </cell>
          <cell r="F24">
            <v>9082.0499999999993</v>
          </cell>
          <cell r="G24">
            <v>5728.61</v>
          </cell>
          <cell r="H24">
            <v>3846.5</v>
          </cell>
          <cell r="I24">
            <v>43391.740000000005</v>
          </cell>
        </row>
        <row r="25">
          <cell r="A25" t="str">
            <v>Total Alcohol Beverage</v>
          </cell>
          <cell r="B25">
            <v>2831.56</v>
          </cell>
          <cell r="C25">
            <v>2087.59</v>
          </cell>
          <cell r="D25">
            <v>2637.39</v>
          </cell>
          <cell r="E25">
            <v>3180.26</v>
          </cell>
          <cell r="F25">
            <v>2437.0700000000002</v>
          </cell>
          <cell r="G25">
            <v>3723.85</v>
          </cell>
          <cell r="H25">
            <v>5200.05</v>
          </cell>
          <cell r="I25">
            <v>22097.769999999997</v>
          </cell>
        </row>
        <row r="26">
          <cell r="A26" t="str">
            <v>Prepackaged Meat</v>
          </cell>
          <cell r="B26">
            <v>1009.03</v>
          </cell>
          <cell r="C26">
            <v>741.84</v>
          </cell>
          <cell r="D26">
            <v>562.37</v>
          </cell>
          <cell r="E26">
            <v>504.87</v>
          </cell>
          <cell r="F26">
            <v>694.71</v>
          </cell>
          <cell r="G26">
            <v>686.95</v>
          </cell>
          <cell r="H26">
            <v>936.42</v>
          </cell>
          <cell r="I26">
            <v>5136.1899999999996</v>
          </cell>
        </row>
        <row r="27">
          <cell r="A27" t="str">
            <v>Meat</v>
          </cell>
          <cell r="B27">
            <v>3635.34</v>
          </cell>
          <cell r="C27">
            <v>2379.6</v>
          </cell>
          <cell r="D27">
            <v>2554.39</v>
          </cell>
          <cell r="E27">
            <v>2716.69</v>
          </cell>
          <cell r="F27">
            <v>2197.96</v>
          </cell>
          <cell r="G27">
            <v>2510.2600000000002</v>
          </cell>
          <cell r="H27">
            <v>4821.38</v>
          </cell>
          <cell r="I27">
            <v>20815.62</v>
          </cell>
        </row>
        <row r="28">
          <cell r="A28" t="str">
            <v>Service Meat And Seafood</v>
          </cell>
          <cell r="B28">
            <v>485.48</v>
          </cell>
          <cell r="C28">
            <v>435.24</v>
          </cell>
          <cell r="D28">
            <v>474.53</v>
          </cell>
          <cell r="E28">
            <v>493.33</v>
          </cell>
          <cell r="F28">
            <v>418.63</v>
          </cell>
          <cell r="G28">
            <v>488.16</v>
          </cell>
          <cell r="H28">
            <v>801.59</v>
          </cell>
          <cell r="I28">
            <v>3596.96</v>
          </cell>
        </row>
        <row r="29">
          <cell r="A29" t="str">
            <v>Total Meat</v>
          </cell>
          <cell r="B29">
            <v>4120.82</v>
          </cell>
          <cell r="C29">
            <v>2814.84</v>
          </cell>
          <cell r="D29">
            <v>3028.92</v>
          </cell>
          <cell r="E29">
            <v>3210.02</v>
          </cell>
          <cell r="F29">
            <v>2616.59</v>
          </cell>
          <cell r="G29">
            <v>2998.42</v>
          </cell>
          <cell r="H29">
            <v>5622.97</v>
          </cell>
          <cell r="I29">
            <v>24412.579999999998</v>
          </cell>
        </row>
        <row r="30">
          <cell r="A30" t="str">
            <v>Convenience</v>
          </cell>
          <cell r="B30">
            <v>676.36</v>
          </cell>
          <cell r="C30">
            <v>1001.33</v>
          </cell>
          <cell r="D30">
            <v>735.25</v>
          </cell>
          <cell r="E30">
            <v>956.42</v>
          </cell>
          <cell r="F30">
            <v>738.9</v>
          </cell>
          <cell r="G30">
            <v>1162.1300000000001</v>
          </cell>
          <cell r="H30">
            <v>1207.46</v>
          </cell>
          <cell r="I30">
            <v>6477.85</v>
          </cell>
        </row>
        <row r="31">
          <cell r="A31" t="str">
            <v>Produce</v>
          </cell>
          <cell r="B31">
            <v>3550.41</v>
          </cell>
          <cell r="C31">
            <v>2741.47</v>
          </cell>
          <cell r="D31">
            <v>2591.14</v>
          </cell>
          <cell r="E31">
            <v>2762.71</v>
          </cell>
          <cell r="F31">
            <v>2599.16</v>
          </cell>
          <cell r="G31">
            <v>2618.4699999999998</v>
          </cell>
          <cell r="H31">
            <v>4718.8</v>
          </cell>
          <cell r="I31">
            <v>21582.16</v>
          </cell>
        </row>
        <row r="32">
          <cell r="A32" t="str">
            <v>Deli</v>
          </cell>
          <cell r="B32">
            <v>1515.68</v>
          </cell>
          <cell r="C32">
            <v>1539.54</v>
          </cell>
          <cell r="D32">
            <v>1524.07</v>
          </cell>
          <cell r="E32">
            <v>1530.21</v>
          </cell>
          <cell r="F32">
            <v>1106.31</v>
          </cell>
          <cell r="G32">
            <v>1492.6</v>
          </cell>
          <cell r="H32">
            <v>2250.4299999999998</v>
          </cell>
          <cell r="I32">
            <v>10958.84</v>
          </cell>
        </row>
        <row r="33">
          <cell r="A33" t="str">
            <v>Bakery</v>
          </cell>
          <cell r="B33">
            <v>1513.18</v>
          </cell>
          <cell r="C33">
            <v>803.06</v>
          </cell>
          <cell r="D33">
            <v>1046.46</v>
          </cell>
          <cell r="E33">
            <v>901.73</v>
          </cell>
          <cell r="F33">
            <v>1254.19</v>
          </cell>
          <cell r="G33">
            <v>1176.33</v>
          </cell>
          <cell r="H33">
            <v>2136.81</v>
          </cell>
          <cell r="I33">
            <v>8831.76</v>
          </cell>
        </row>
        <row r="34">
          <cell r="A34" t="str">
            <v>Fuel Station</v>
          </cell>
          <cell r="B34">
            <v>9821.91</v>
          </cell>
          <cell r="C34">
            <v>10779.18</v>
          </cell>
          <cell r="D34">
            <v>12098.86</v>
          </cell>
          <cell r="E34">
            <v>13020.86</v>
          </cell>
          <cell r="F34">
            <v>10530.4</v>
          </cell>
          <cell r="G34">
            <v>14334.85</v>
          </cell>
          <cell r="H34">
            <v>14061.73</v>
          </cell>
          <cell r="I34">
            <v>84647.79</v>
          </cell>
        </row>
        <row r="35">
          <cell r="A35" t="str">
            <v>Prepared Foods</v>
          </cell>
          <cell r="I35">
            <v>0</v>
          </cell>
        </row>
        <row r="36">
          <cell r="A36" t="str">
            <v>Other</v>
          </cell>
          <cell r="B36">
            <v>-500.71</v>
          </cell>
          <cell r="C36">
            <v>-281.19</v>
          </cell>
          <cell r="D36">
            <v>-481.36</v>
          </cell>
          <cell r="E36">
            <v>-111.21</v>
          </cell>
          <cell r="F36">
            <v>-88.3</v>
          </cell>
          <cell r="G36">
            <v>-151.5</v>
          </cell>
          <cell r="H36">
            <v>-128.16</v>
          </cell>
          <cell r="I36">
            <v>-1742.43</v>
          </cell>
        </row>
        <row r="37">
          <cell r="A37" t="str">
            <v>All Departments</v>
          </cell>
          <cell r="B37">
            <v>55848.109999999993</v>
          </cell>
          <cell r="C37">
            <v>55344.619999999995</v>
          </cell>
          <cell r="D37">
            <v>52034.239999999998</v>
          </cell>
          <cell r="E37">
            <v>54316.560000000005</v>
          </cell>
          <cell r="F37">
            <v>52117.549999999996</v>
          </cell>
          <cell r="G37">
            <v>58234.06</v>
          </cell>
          <cell r="H37">
            <v>76278.459999999992</v>
          </cell>
          <cell r="I37">
            <v>404173.60000000003</v>
          </cell>
        </row>
        <row r="38">
          <cell r="A38" t="str">
            <v>CUSTOMER COUNT</v>
          </cell>
          <cell r="B38">
            <v>1998</v>
          </cell>
          <cell r="C38">
            <v>1952</v>
          </cell>
          <cell r="D38">
            <v>2074</v>
          </cell>
          <cell r="E38">
            <v>1918</v>
          </cell>
          <cell r="F38">
            <v>1850</v>
          </cell>
          <cell r="G38">
            <v>1973</v>
          </cell>
          <cell r="H38">
            <v>2617</v>
          </cell>
          <cell r="I38">
            <v>14382</v>
          </cell>
        </row>
        <row r="39">
          <cell r="A39" t="str">
            <v>DAILY OVER/SHORTS</v>
          </cell>
          <cell r="B39">
            <v>46.03</v>
          </cell>
          <cell r="C39">
            <v>7.97</v>
          </cell>
          <cell r="D39">
            <v>-4.0999999999999996</v>
          </cell>
          <cell r="E39">
            <v>9.1</v>
          </cell>
          <cell r="F39">
            <v>-9.06</v>
          </cell>
          <cell r="G39">
            <v>-30.39</v>
          </cell>
          <cell r="H39">
            <v>-26.78</v>
          </cell>
          <cell r="I39">
            <v>-7.230000000000004</v>
          </cell>
        </row>
        <row r="40">
          <cell r="A40" t="str">
            <v>SCRIPT COUNT</v>
          </cell>
          <cell r="B40">
            <v>64</v>
          </cell>
          <cell r="C40">
            <v>48</v>
          </cell>
          <cell r="D40">
            <v>163</v>
          </cell>
          <cell r="E40">
            <v>124</v>
          </cell>
          <cell r="F40">
            <v>120</v>
          </cell>
          <cell r="G40">
            <v>164</v>
          </cell>
          <cell r="H40">
            <v>155</v>
          </cell>
          <cell r="I40">
            <v>838</v>
          </cell>
        </row>
        <row r="41">
          <cell r="A41" t="str">
            <v>FUEL - CUSTOMER COUNT</v>
          </cell>
          <cell r="B41">
            <v>310</v>
          </cell>
          <cell r="C41">
            <v>343</v>
          </cell>
          <cell r="D41">
            <v>357</v>
          </cell>
          <cell r="E41">
            <v>399</v>
          </cell>
          <cell r="F41">
            <v>337</v>
          </cell>
          <cell r="G41">
            <v>418</v>
          </cell>
          <cell r="H41">
            <v>457</v>
          </cell>
          <cell r="I41">
            <v>2621</v>
          </cell>
        </row>
        <row r="42">
          <cell r="A42" t="str">
            <v>FUEL - GALLONS</v>
          </cell>
          <cell r="B42">
            <v>2641.7890000000002</v>
          </cell>
          <cell r="C42">
            <v>2892.404</v>
          </cell>
          <cell r="D42">
            <v>3316.3879999999999</v>
          </cell>
          <cell r="E42">
            <v>3604.732</v>
          </cell>
          <cell r="F42">
            <v>2918.7379999999998</v>
          </cell>
          <cell r="G42">
            <v>3974.5329999999999</v>
          </cell>
          <cell r="H42">
            <v>3889.9090000000001</v>
          </cell>
          <cell r="I42">
            <v>23238.492999999999</v>
          </cell>
        </row>
        <row r="44">
          <cell r="A44" t="str">
            <v>HOURS</v>
          </cell>
          <cell r="B44" t="str">
            <v>SUN</v>
          </cell>
          <cell r="C44" t="str">
            <v>MON</v>
          </cell>
          <cell r="D44" t="str">
            <v>TUE</v>
          </cell>
          <cell r="E44" t="str">
            <v>WED</v>
          </cell>
          <cell r="F44" t="str">
            <v>THU</v>
          </cell>
          <cell r="G44" t="str">
            <v>FRI</v>
          </cell>
          <cell r="H44" t="str">
            <v>SAT</v>
          </cell>
          <cell r="I44" t="str">
            <v>TOTAL</v>
          </cell>
        </row>
        <row r="45">
          <cell r="A45" t="str">
            <v>Grocery</v>
          </cell>
          <cell r="B45">
            <v>16.5</v>
          </cell>
          <cell r="C45">
            <v>11.5</v>
          </cell>
          <cell r="D45">
            <v>38.75</v>
          </cell>
          <cell r="E45">
            <v>14.75</v>
          </cell>
          <cell r="F45">
            <v>36</v>
          </cell>
          <cell r="G45">
            <v>19.5</v>
          </cell>
          <cell r="H45">
            <v>32.25</v>
          </cell>
          <cell r="I45">
            <v>169.25</v>
          </cell>
        </row>
        <row r="46">
          <cell r="A46" t="str">
            <v>Dairy</v>
          </cell>
          <cell r="B46">
            <v>5</v>
          </cell>
          <cell r="C46">
            <v>0</v>
          </cell>
          <cell r="D46">
            <v>7.75</v>
          </cell>
          <cell r="E46">
            <v>0</v>
          </cell>
          <cell r="F46">
            <v>6.5</v>
          </cell>
          <cell r="G46">
            <v>0</v>
          </cell>
          <cell r="H46">
            <v>7.5</v>
          </cell>
          <cell r="I46">
            <v>26.75</v>
          </cell>
        </row>
        <row r="47">
          <cell r="A47" t="str">
            <v>Frozen</v>
          </cell>
          <cell r="B47">
            <v>5</v>
          </cell>
          <cell r="C47">
            <v>0</v>
          </cell>
          <cell r="D47">
            <v>5.25</v>
          </cell>
          <cell r="E47">
            <v>5</v>
          </cell>
          <cell r="F47">
            <v>5</v>
          </cell>
          <cell r="G47">
            <v>0</v>
          </cell>
          <cell r="H47">
            <v>5</v>
          </cell>
          <cell r="I47">
            <v>25.25</v>
          </cell>
        </row>
        <row r="48">
          <cell r="A48" t="str">
            <v>Total Grocery</v>
          </cell>
          <cell r="B48">
            <v>26.5</v>
          </cell>
          <cell r="C48">
            <v>11.5</v>
          </cell>
          <cell r="D48">
            <v>51.75</v>
          </cell>
          <cell r="E48">
            <v>19.75</v>
          </cell>
          <cell r="F48">
            <v>47.5</v>
          </cell>
          <cell r="G48">
            <v>19.5</v>
          </cell>
          <cell r="H48">
            <v>44.75</v>
          </cell>
          <cell r="I48">
            <v>221.25</v>
          </cell>
        </row>
        <row r="49">
          <cell r="A49" t="str">
            <v>Floral</v>
          </cell>
          <cell r="B49">
            <v>4.25</v>
          </cell>
          <cell r="C49">
            <v>0</v>
          </cell>
          <cell r="D49">
            <v>12.75</v>
          </cell>
          <cell r="E49">
            <v>0</v>
          </cell>
          <cell r="F49">
            <v>8</v>
          </cell>
          <cell r="G49">
            <v>0</v>
          </cell>
          <cell r="H49">
            <v>7</v>
          </cell>
          <cell r="I49">
            <v>32</v>
          </cell>
        </row>
        <row r="50">
          <cell r="A50" t="str">
            <v>Home Health &amp; Beauty</v>
          </cell>
          <cell r="B50">
            <v>0</v>
          </cell>
          <cell r="C50">
            <v>8</v>
          </cell>
          <cell r="D50">
            <v>8</v>
          </cell>
          <cell r="E50">
            <v>16.25</v>
          </cell>
          <cell r="F50">
            <v>8</v>
          </cell>
          <cell r="G50">
            <v>8</v>
          </cell>
          <cell r="H50">
            <v>8</v>
          </cell>
          <cell r="I50">
            <v>56.25</v>
          </cell>
        </row>
        <row r="51">
          <cell r="A51" t="str">
            <v>Coffee Bar</v>
          </cell>
          <cell r="B51">
            <v>22.75</v>
          </cell>
          <cell r="C51">
            <v>18.75</v>
          </cell>
          <cell r="D51">
            <v>20.75</v>
          </cell>
          <cell r="E51">
            <v>19.5</v>
          </cell>
          <cell r="F51">
            <v>19.25</v>
          </cell>
          <cell r="G51">
            <v>20.5</v>
          </cell>
          <cell r="H51">
            <v>21.5</v>
          </cell>
          <cell r="I51">
            <v>143</v>
          </cell>
        </row>
        <row r="52">
          <cell r="A52" t="str">
            <v>Pharmacists</v>
          </cell>
          <cell r="B52">
            <v>6</v>
          </cell>
          <cell r="C52">
            <v>14</v>
          </cell>
          <cell r="D52">
            <v>12</v>
          </cell>
          <cell r="E52">
            <v>13</v>
          </cell>
          <cell r="F52">
            <v>12</v>
          </cell>
          <cell r="G52">
            <v>13</v>
          </cell>
          <cell r="H52">
            <v>10</v>
          </cell>
          <cell r="I52">
            <v>80</v>
          </cell>
        </row>
        <row r="53">
          <cell r="A53" t="str">
            <v>Tech Clerks</v>
          </cell>
          <cell r="B53">
            <v>0</v>
          </cell>
          <cell r="C53">
            <v>16</v>
          </cell>
          <cell r="D53">
            <v>16</v>
          </cell>
          <cell r="E53">
            <v>15.5</v>
          </cell>
          <cell r="F53">
            <v>14.75</v>
          </cell>
          <cell r="G53">
            <v>15.75</v>
          </cell>
          <cell r="H53">
            <v>0</v>
          </cell>
          <cell r="I53">
            <v>78</v>
          </cell>
        </row>
        <row r="54">
          <cell r="A54" t="str">
            <v>Total Pharmacy</v>
          </cell>
          <cell r="B54">
            <v>6</v>
          </cell>
          <cell r="C54">
            <v>30</v>
          </cell>
          <cell r="D54">
            <v>28</v>
          </cell>
          <cell r="E54">
            <v>28.5</v>
          </cell>
          <cell r="F54">
            <v>26.75</v>
          </cell>
          <cell r="G54">
            <v>28.75</v>
          </cell>
          <cell r="H54">
            <v>10</v>
          </cell>
          <cell r="I54">
            <v>158</v>
          </cell>
        </row>
        <row r="55">
          <cell r="A55" t="str">
            <v>Total Alcohol Beverage</v>
          </cell>
          <cell r="B55">
            <v>0</v>
          </cell>
          <cell r="C55">
            <v>0</v>
          </cell>
          <cell r="D55">
            <v>0</v>
          </cell>
          <cell r="E55">
            <v>3.5</v>
          </cell>
          <cell r="F55">
            <v>0</v>
          </cell>
          <cell r="G55">
            <v>0</v>
          </cell>
          <cell r="H55">
            <v>0</v>
          </cell>
          <cell r="I55">
            <v>3.5</v>
          </cell>
        </row>
        <row r="56">
          <cell r="A56" t="str">
            <v>Prepackaged Meat</v>
          </cell>
          <cell r="B56">
            <v>0</v>
          </cell>
          <cell r="C56">
            <v>0</v>
          </cell>
          <cell r="D56">
            <v>5.75</v>
          </cell>
          <cell r="E56">
            <v>0</v>
          </cell>
          <cell r="F56">
            <v>6</v>
          </cell>
          <cell r="G56">
            <v>0</v>
          </cell>
          <cell r="H56">
            <v>8</v>
          </cell>
          <cell r="I56">
            <v>19.75</v>
          </cell>
        </row>
        <row r="57">
          <cell r="A57" t="str">
            <v>Meat</v>
          </cell>
          <cell r="B57">
            <v>16</v>
          </cell>
          <cell r="C57">
            <v>16</v>
          </cell>
          <cell r="D57">
            <v>16</v>
          </cell>
          <cell r="E57">
            <v>16</v>
          </cell>
          <cell r="F57">
            <v>16.25</v>
          </cell>
          <cell r="G57">
            <v>16</v>
          </cell>
          <cell r="H57">
            <v>16</v>
          </cell>
          <cell r="I57">
            <v>112.25</v>
          </cell>
        </row>
        <row r="58">
          <cell r="A58" t="str">
            <v>Service Meat And Seafood</v>
          </cell>
          <cell r="B58">
            <v>16</v>
          </cell>
          <cell r="C58">
            <v>15.75</v>
          </cell>
          <cell r="D58">
            <v>16</v>
          </cell>
          <cell r="E58">
            <v>19.25</v>
          </cell>
          <cell r="F58">
            <v>16</v>
          </cell>
          <cell r="G58">
            <v>15.5</v>
          </cell>
          <cell r="H58">
            <v>15.75</v>
          </cell>
          <cell r="I58">
            <v>114.25</v>
          </cell>
        </row>
        <row r="59">
          <cell r="A59" t="str">
            <v>Total Meat</v>
          </cell>
          <cell r="B59">
            <v>32</v>
          </cell>
          <cell r="C59">
            <v>31.75</v>
          </cell>
          <cell r="D59">
            <v>32</v>
          </cell>
          <cell r="E59">
            <v>35.25</v>
          </cell>
          <cell r="F59">
            <v>32.25</v>
          </cell>
          <cell r="G59">
            <v>31.5</v>
          </cell>
          <cell r="H59">
            <v>31.75</v>
          </cell>
          <cell r="I59">
            <v>226.5</v>
          </cell>
        </row>
        <row r="60">
          <cell r="A60" t="str">
            <v>Convenience</v>
          </cell>
          <cell r="I60">
            <v>0</v>
          </cell>
        </row>
        <row r="61">
          <cell r="A61" t="str">
            <v>Produce</v>
          </cell>
          <cell r="B61">
            <v>16</v>
          </cell>
          <cell r="C61">
            <v>19.75</v>
          </cell>
          <cell r="D61">
            <v>23.75</v>
          </cell>
          <cell r="E61">
            <v>32.25</v>
          </cell>
          <cell r="F61">
            <v>20.75</v>
          </cell>
          <cell r="G61">
            <v>14.5</v>
          </cell>
          <cell r="H61">
            <v>23</v>
          </cell>
          <cell r="I61">
            <v>150</v>
          </cell>
        </row>
        <row r="62">
          <cell r="A62" t="str">
            <v>Deli</v>
          </cell>
          <cell r="B62">
            <v>27.5</v>
          </cell>
          <cell r="C62">
            <v>31</v>
          </cell>
          <cell r="D62">
            <v>32.5</v>
          </cell>
          <cell r="E62">
            <v>25</v>
          </cell>
          <cell r="F62">
            <v>28.5</v>
          </cell>
          <cell r="G62">
            <v>26.75</v>
          </cell>
          <cell r="H62">
            <v>28.25</v>
          </cell>
          <cell r="I62">
            <v>199.5</v>
          </cell>
        </row>
        <row r="63">
          <cell r="A63" t="str">
            <v>Bakery</v>
          </cell>
          <cell r="B63">
            <v>31.25</v>
          </cell>
          <cell r="C63">
            <v>30.75</v>
          </cell>
          <cell r="D63">
            <v>31.75</v>
          </cell>
          <cell r="E63">
            <v>16</v>
          </cell>
          <cell r="F63">
            <v>32.75</v>
          </cell>
          <cell r="G63">
            <v>32</v>
          </cell>
          <cell r="H63">
            <v>37.5</v>
          </cell>
          <cell r="I63">
            <v>212</v>
          </cell>
        </row>
        <row r="64">
          <cell r="A64" t="str">
            <v>Fuel Station</v>
          </cell>
          <cell r="B64">
            <v>31.5</v>
          </cell>
          <cell r="C64">
            <v>31.25</v>
          </cell>
          <cell r="D64">
            <v>31.75</v>
          </cell>
          <cell r="E64">
            <v>31.75</v>
          </cell>
          <cell r="F64">
            <v>31.5</v>
          </cell>
          <cell r="G64">
            <v>35.5</v>
          </cell>
          <cell r="H64">
            <v>31.5</v>
          </cell>
          <cell r="I64">
            <v>224.75</v>
          </cell>
        </row>
        <row r="65">
          <cell r="A65" t="str">
            <v>Prepared Foods</v>
          </cell>
          <cell r="I65">
            <v>0</v>
          </cell>
        </row>
        <row r="66">
          <cell r="A66" t="str">
            <v>Other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 t="str">
            <v>Administration</v>
          </cell>
          <cell r="B67">
            <v>20.75</v>
          </cell>
          <cell r="C67">
            <v>43.75</v>
          </cell>
          <cell r="D67">
            <v>56</v>
          </cell>
          <cell r="E67">
            <v>57.5</v>
          </cell>
          <cell r="F67">
            <v>47.75</v>
          </cell>
          <cell r="G67">
            <v>29.25</v>
          </cell>
          <cell r="H67">
            <v>20.75</v>
          </cell>
          <cell r="I67">
            <v>275.75</v>
          </cell>
        </row>
        <row r="68">
          <cell r="A68" t="str">
            <v>Front End</v>
          </cell>
          <cell r="B68">
            <v>81.75</v>
          </cell>
          <cell r="C68">
            <v>73.25</v>
          </cell>
          <cell r="D68">
            <v>74.5</v>
          </cell>
          <cell r="E68">
            <v>70</v>
          </cell>
          <cell r="F68">
            <v>80</v>
          </cell>
          <cell r="G68">
            <v>85.25</v>
          </cell>
          <cell r="H68">
            <v>88.25</v>
          </cell>
          <cell r="I68">
            <v>553</v>
          </cell>
        </row>
        <row r="69">
          <cell r="A69" t="str">
            <v>F.E. - S.C.O.T.</v>
          </cell>
          <cell r="I69">
            <v>0</v>
          </cell>
        </row>
        <row r="70">
          <cell r="A70" t="str">
            <v>F.E. - Checker</v>
          </cell>
          <cell r="I70">
            <v>0</v>
          </cell>
        </row>
        <row r="71">
          <cell r="A71" t="str">
            <v>F.E. - Courtesy Clk</v>
          </cell>
          <cell r="I71">
            <v>0</v>
          </cell>
        </row>
        <row r="72">
          <cell r="A72" t="str">
            <v>Total Front End</v>
          </cell>
          <cell r="B72">
            <v>81.75</v>
          </cell>
          <cell r="C72">
            <v>73.25</v>
          </cell>
          <cell r="D72">
            <v>74.5</v>
          </cell>
          <cell r="E72">
            <v>70</v>
          </cell>
          <cell r="F72">
            <v>80</v>
          </cell>
          <cell r="G72">
            <v>85.25</v>
          </cell>
          <cell r="H72">
            <v>88.25</v>
          </cell>
          <cell r="I72">
            <v>553</v>
          </cell>
        </row>
        <row r="73">
          <cell r="A73" t="str">
            <v>All Departments</v>
          </cell>
          <cell r="B73">
            <v>300.25</v>
          </cell>
          <cell r="C73">
            <v>329.75</v>
          </cell>
          <cell r="D73">
            <v>409.25</v>
          </cell>
          <cell r="E73">
            <v>355.25</v>
          </cell>
          <cell r="F73">
            <v>389</v>
          </cell>
          <cell r="G73">
            <v>331.5</v>
          </cell>
          <cell r="H73">
            <v>360.25</v>
          </cell>
          <cell r="I73">
            <v>2475.25</v>
          </cell>
        </row>
        <row r="75">
          <cell r="A75" t="str">
            <v>LABOR $$</v>
          </cell>
          <cell r="B75" t="str">
            <v>SUN</v>
          </cell>
          <cell r="C75" t="str">
            <v>MON</v>
          </cell>
          <cell r="D75" t="str">
            <v>TUE</v>
          </cell>
          <cell r="E75" t="str">
            <v>WED</v>
          </cell>
          <cell r="F75" t="str">
            <v>THU</v>
          </cell>
          <cell r="G75" t="str">
            <v>FRI</v>
          </cell>
          <cell r="H75" t="str">
            <v>SAT</v>
          </cell>
          <cell r="I75" t="str">
            <v>TOTAL</v>
          </cell>
        </row>
        <row r="76">
          <cell r="A76" t="str">
            <v>Grocery</v>
          </cell>
          <cell r="B76">
            <v>327.7</v>
          </cell>
          <cell r="C76">
            <v>188.94</v>
          </cell>
          <cell r="D76">
            <v>634.45000000000005</v>
          </cell>
          <cell r="E76">
            <v>243.85</v>
          </cell>
          <cell r="F76">
            <v>594.26</v>
          </cell>
          <cell r="G76">
            <v>336.18</v>
          </cell>
          <cell r="H76">
            <v>533.45000000000005</v>
          </cell>
          <cell r="I76">
            <v>2858.83</v>
          </cell>
        </row>
        <row r="77">
          <cell r="A77" t="str">
            <v>Dairy</v>
          </cell>
          <cell r="B77">
            <v>86</v>
          </cell>
          <cell r="C77">
            <v>0</v>
          </cell>
          <cell r="D77">
            <v>125.55</v>
          </cell>
          <cell r="E77">
            <v>0</v>
          </cell>
          <cell r="F77">
            <v>105.3</v>
          </cell>
          <cell r="G77">
            <v>0</v>
          </cell>
          <cell r="H77">
            <v>121.5</v>
          </cell>
          <cell r="I77">
            <v>438.35</v>
          </cell>
        </row>
        <row r="78">
          <cell r="A78" t="str">
            <v>Frozen</v>
          </cell>
          <cell r="B78">
            <v>86</v>
          </cell>
          <cell r="C78">
            <v>0</v>
          </cell>
          <cell r="D78">
            <v>85.68</v>
          </cell>
          <cell r="E78">
            <v>81</v>
          </cell>
          <cell r="F78">
            <v>81</v>
          </cell>
          <cell r="G78">
            <v>0</v>
          </cell>
          <cell r="H78">
            <v>81</v>
          </cell>
          <cell r="I78">
            <v>414.68</v>
          </cell>
        </row>
        <row r="79">
          <cell r="A79" t="str">
            <v>Total Grocery</v>
          </cell>
          <cell r="B79">
            <v>499.7</v>
          </cell>
          <cell r="C79">
            <v>188.94</v>
          </cell>
          <cell r="D79">
            <v>845.68000000000006</v>
          </cell>
          <cell r="E79">
            <v>324.85000000000002</v>
          </cell>
          <cell r="F79">
            <v>780.56</v>
          </cell>
          <cell r="G79">
            <v>336.18</v>
          </cell>
          <cell r="H79">
            <v>735.95</v>
          </cell>
          <cell r="I79">
            <v>3711.8599999999997</v>
          </cell>
        </row>
        <row r="80">
          <cell r="A80" t="str">
            <v>Floral</v>
          </cell>
          <cell r="B80">
            <v>56.95</v>
          </cell>
          <cell r="C80">
            <v>0</v>
          </cell>
          <cell r="D80">
            <v>183.26</v>
          </cell>
          <cell r="E80">
            <v>0</v>
          </cell>
          <cell r="F80">
            <v>102</v>
          </cell>
          <cell r="G80">
            <v>0</v>
          </cell>
          <cell r="H80">
            <v>89.25</v>
          </cell>
          <cell r="I80">
            <v>431.46</v>
          </cell>
        </row>
        <row r="81">
          <cell r="A81" t="str">
            <v>Home Health &amp; Beauty</v>
          </cell>
          <cell r="B81">
            <v>0</v>
          </cell>
          <cell r="C81">
            <v>129.6</v>
          </cell>
          <cell r="D81">
            <v>147.9</v>
          </cell>
          <cell r="E81">
            <v>285</v>
          </cell>
          <cell r="F81">
            <v>147.9</v>
          </cell>
          <cell r="G81">
            <v>147.9</v>
          </cell>
          <cell r="H81">
            <v>129.6</v>
          </cell>
          <cell r="I81">
            <v>987.9</v>
          </cell>
        </row>
        <row r="82">
          <cell r="A82" t="str">
            <v>Coffee Bar</v>
          </cell>
          <cell r="B82">
            <v>297.2</v>
          </cell>
          <cell r="C82">
            <v>242.7</v>
          </cell>
          <cell r="D82">
            <v>259.93</v>
          </cell>
          <cell r="E82">
            <v>259.66000000000003</v>
          </cell>
          <cell r="F82">
            <v>211.17</v>
          </cell>
          <cell r="G82">
            <v>195.34</v>
          </cell>
          <cell r="H82">
            <v>236.87</v>
          </cell>
          <cell r="I82">
            <v>1702.87</v>
          </cell>
        </row>
        <row r="83">
          <cell r="A83" t="str">
            <v>Pharmacists</v>
          </cell>
          <cell r="B83">
            <v>339.3</v>
          </cell>
          <cell r="C83">
            <v>810.74</v>
          </cell>
          <cell r="D83">
            <v>711.24</v>
          </cell>
          <cell r="E83">
            <v>751.47</v>
          </cell>
          <cell r="F83">
            <v>678.6</v>
          </cell>
          <cell r="G83">
            <v>748.75</v>
          </cell>
          <cell r="H83">
            <v>592.70000000000005</v>
          </cell>
          <cell r="I83">
            <v>4632.8</v>
          </cell>
        </row>
        <row r="84">
          <cell r="A84" t="str">
            <v>Tech Clerks</v>
          </cell>
          <cell r="B84">
            <v>0</v>
          </cell>
          <cell r="C84">
            <v>308</v>
          </cell>
          <cell r="D84">
            <v>300</v>
          </cell>
          <cell r="E84">
            <v>294.38</v>
          </cell>
          <cell r="F84">
            <v>248.94</v>
          </cell>
          <cell r="G84">
            <v>264.72000000000003</v>
          </cell>
          <cell r="H84">
            <v>0</v>
          </cell>
          <cell r="I84">
            <v>1416.04</v>
          </cell>
        </row>
        <row r="85">
          <cell r="A85" t="str">
            <v>Total Pharmacy</v>
          </cell>
          <cell r="B85">
            <v>339.3</v>
          </cell>
          <cell r="C85">
            <v>1118.74</v>
          </cell>
          <cell r="D85">
            <v>1011.24</v>
          </cell>
          <cell r="E85">
            <v>1045.8499999999999</v>
          </cell>
          <cell r="F85">
            <v>927.54</v>
          </cell>
          <cell r="G85">
            <v>1013.47</v>
          </cell>
          <cell r="H85">
            <v>592.70000000000005</v>
          </cell>
          <cell r="I85">
            <v>6048.84</v>
          </cell>
        </row>
        <row r="86">
          <cell r="A86" t="str">
            <v>Total Alcohol Beverage</v>
          </cell>
          <cell r="B86">
            <v>0</v>
          </cell>
          <cell r="C86">
            <v>0</v>
          </cell>
          <cell r="D86">
            <v>0</v>
          </cell>
          <cell r="E86">
            <v>56.7</v>
          </cell>
          <cell r="F86">
            <v>0</v>
          </cell>
          <cell r="G86">
            <v>0</v>
          </cell>
          <cell r="H86">
            <v>0</v>
          </cell>
          <cell r="I86">
            <v>56.7</v>
          </cell>
        </row>
        <row r="87">
          <cell r="A87" t="str">
            <v>Prepackaged Meat</v>
          </cell>
          <cell r="B87">
            <v>0</v>
          </cell>
          <cell r="C87">
            <v>0</v>
          </cell>
          <cell r="D87">
            <v>93.15</v>
          </cell>
          <cell r="E87">
            <v>0</v>
          </cell>
          <cell r="F87">
            <v>97.2</v>
          </cell>
          <cell r="G87">
            <v>0</v>
          </cell>
          <cell r="H87">
            <v>129.6</v>
          </cell>
          <cell r="I87">
            <v>319.95000000000005</v>
          </cell>
        </row>
        <row r="88">
          <cell r="A88" t="str">
            <v>Meat</v>
          </cell>
          <cell r="B88">
            <v>249.12</v>
          </cell>
          <cell r="C88">
            <v>233.12</v>
          </cell>
          <cell r="D88">
            <v>298.24</v>
          </cell>
          <cell r="E88">
            <v>233.12</v>
          </cell>
          <cell r="F88">
            <v>277.26</v>
          </cell>
          <cell r="G88">
            <v>298.24</v>
          </cell>
          <cell r="H88">
            <v>298.24</v>
          </cell>
          <cell r="I88">
            <v>1887.3400000000001</v>
          </cell>
        </row>
        <row r="89">
          <cell r="A89" t="str">
            <v>Service Meat And Seafood</v>
          </cell>
          <cell r="B89">
            <v>187.6</v>
          </cell>
          <cell r="C89">
            <v>175.69</v>
          </cell>
          <cell r="D89">
            <v>153.4</v>
          </cell>
          <cell r="E89">
            <v>198.05</v>
          </cell>
          <cell r="F89">
            <v>153.15</v>
          </cell>
          <cell r="G89">
            <v>160.01</v>
          </cell>
          <cell r="H89">
            <v>162.38</v>
          </cell>
          <cell r="I89">
            <v>1190.2800000000002</v>
          </cell>
        </row>
        <row r="90">
          <cell r="A90" t="str">
            <v>Total Meat</v>
          </cell>
          <cell r="B90">
            <v>436.72</v>
          </cell>
          <cell r="C90">
            <v>408.81</v>
          </cell>
          <cell r="D90">
            <v>451.64</v>
          </cell>
          <cell r="E90">
            <v>431.17</v>
          </cell>
          <cell r="F90">
            <v>430.40999999999997</v>
          </cell>
          <cell r="G90">
            <v>458.25</v>
          </cell>
          <cell r="H90">
            <v>460.62</v>
          </cell>
          <cell r="I90">
            <v>3077.6200000000003</v>
          </cell>
        </row>
        <row r="91">
          <cell r="A91" t="str">
            <v>Convenience</v>
          </cell>
          <cell r="I91">
            <v>0</v>
          </cell>
        </row>
        <row r="92">
          <cell r="A92" t="str">
            <v>Produce</v>
          </cell>
          <cell r="B92">
            <v>218</v>
          </cell>
          <cell r="C92">
            <v>309.29000000000002</v>
          </cell>
          <cell r="D92">
            <v>403.33</v>
          </cell>
          <cell r="E92">
            <v>492.4</v>
          </cell>
          <cell r="F92">
            <v>350.77</v>
          </cell>
          <cell r="G92">
            <v>197.53</v>
          </cell>
          <cell r="H92">
            <v>317.75</v>
          </cell>
          <cell r="I92">
            <v>2289.0699999999997</v>
          </cell>
        </row>
        <row r="93">
          <cell r="A93" t="str">
            <v>Deli</v>
          </cell>
          <cell r="B93">
            <v>378.18</v>
          </cell>
          <cell r="C93">
            <v>406.3</v>
          </cell>
          <cell r="D93">
            <v>401.54</v>
          </cell>
          <cell r="E93">
            <v>320.85000000000002</v>
          </cell>
          <cell r="F93">
            <v>371.63</v>
          </cell>
          <cell r="G93">
            <v>280.51</v>
          </cell>
          <cell r="H93">
            <v>301.45</v>
          </cell>
          <cell r="I93">
            <v>2460.46</v>
          </cell>
        </row>
        <row r="94">
          <cell r="A94" t="str">
            <v>Bakery</v>
          </cell>
          <cell r="B94">
            <v>418.55</v>
          </cell>
          <cell r="C94">
            <v>388.87</v>
          </cell>
          <cell r="D94">
            <v>417.08</v>
          </cell>
          <cell r="E94">
            <v>234.33</v>
          </cell>
          <cell r="F94">
            <v>477.15</v>
          </cell>
          <cell r="G94">
            <v>450.88</v>
          </cell>
          <cell r="H94">
            <v>520.70000000000005</v>
          </cell>
          <cell r="I94">
            <v>2907.5600000000004</v>
          </cell>
        </row>
        <row r="95">
          <cell r="A95" t="str">
            <v>Fuel Station</v>
          </cell>
          <cell r="B95">
            <v>397.58</v>
          </cell>
          <cell r="C95">
            <v>380.38</v>
          </cell>
          <cell r="D95">
            <v>396.83</v>
          </cell>
          <cell r="E95">
            <v>424.09</v>
          </cell>
          <cell r="F95">
            <v>413.63</v>
          </cell>
          <cell r="G95">
            <v>421.38</v>
          </cell>
          <cell r="H95">
            <v>356.53</v>
          </cell>
          <cell r="I95">
            <v>2790.42</v>
          </cell>
        </row>
        <row r="96">
          <cell r="A96" t="str">
            <v>Prepared Foods</v>
          </cell>
          <cell r="I96">
            <v>0</v>
          </cell>
        </row>
        <row r="97">
          <cell r="A97" t="str">
            <v>Other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 t="str">
            <v>Administration</v>
          </cell>
          <cell r="B98">
            <v>352.37</v>
          </cell>
          <cell r="C98">
            <v>735.61</v>
          </cell>
          <cell r="D98">
            <v>1086.3699999999999</v>
          </cell>
          <cell r="E98">
            <v>1142.82</v>
          </cell>
          <cell r="F98">
            <v>984.28</v>
          </cell>
          <cell r="G98">
            <v>642.15</v>
          </cell>
          <cell r="H98">
            <v>503</v>
          </cell>
          <cell r="I98">
            <v>5446.5999999999995</v>
          </cell>
        </row>
        <row r="99">
          <cell r="A99" t="str">
            <v>Front End</v>
          </cell>
          <cell r="B99">
            <v>1234.71</v>
          </cell>
          <cell r="C99">
            <v>1057.94</v>
          </cell>
          <cell r="D99">
            <v>1108.57</v>
          </cell>
          <cell r="E99">
            <v>1022.51</v>
          </cell>
          <cell r="F99">
            <v>1160.47</v>
          </cell>
          <cell r="G99">
            <v>1242.95</v>
          </cell>
          <cell r="H99">
            <v>1253.58</v>
          </cell>
          <cell r="I99">
            <v>8080.7300000000005</v>
          </cell>
        </row>
        <row r="100">
          <cell r="A100" t="str">
            <v>F.E. - S.C.O.T.</v>
          </cell>
          <cell r="I100">
            <v>0</v>
          </cell>
        </row>
        <row r="101">
          <cell r="A101" t="str">
            <v>F.E. - Checker</v>
          </cell>
          <cell r="I101">
            <v>0</v>
          </cell>
        </row>
        <row r="102">
          <cell r="A102" t="str">
            <v>F.E. - Courtesy Clk</v>
          </cell>
          <cell r="I102">
            <v>0</v>
          </cell>
        </row>
        <row r="103">
          <cell r="A103" t="str">
            <v>Total Front End</v>
          </cell>
          <cell r="B103">
            <v>1234.71</v>
          </cell>
          <cell r="C103">
            <v>1057.94</v>
          </cell>
          <cell r="D103">
            <v>1108.57</v>
          </cell>
          <cell r="E103">
            <v>1022.51</v>
          </cell>
          <cell r="F103">
            <v>1160.47</v>
          </cell>
          <cell r="G103">
            <v>1242.95</v>
          </cell>
          <cell r="H103">
            <v>1253.58</v>
          </cell>
          <cell r="I103">
            <v>8080.7300000000005</v>
          </cell>
        </row>
        <row r="104">
          <cell r="A104" t="str">
            <v>All Departments</v>
          </cell>
          <cell r="B104">
            <v>4629.26</v>
          </cell>
          <cell r="C104">
            <v>5367.18</v>
          </cell>
          <cell r="D104">
            <v>6806.52</v>
          </cell>
          <cell r="E104">
            <v>6040.2300000000005</v>
          </cell>
          <cell r="F104">
            <v>6454.71</v>
          </cell>
          <cell r="G104">
            <v>5386.54</v>
          </cell>
          <cell r="H104">
            <v>5627.5999999999995</v>
          </cell>
          <cell r="I104">
            <v>40312.040000000008</v>
          </cell>
        </row>
      </sheetData>
      <sheetData sheetId="8">
        <row r="1">
          <cell r="A1" t="str">
            <v>FY2014</v>
          </cell>
          <cell r="D1" t="str">
            <v>PAYROLL PLANNER - ACTUAL</v>
          </cell>
        </row>
        <row r="2">
          <cell r="A2" t="str">
            <v>Version 14.0</v>
          </cell>
          <cell r="B2" t="str">
            <v>s00591</v>
          </cell>
          <cell r="C2" t="str">
            <v xml:space="preserve"> </v>
          </cell>
          <cell r="D2" t="str">
            <v>INTERMOUNTAIN WEST DIVISION - LABOR MANAGEMENT</v>
          </cell>
        </row>
        <row r="3">
          <cell r="A3" t="str">
            <v>WEEK ENDING DATE:</v>
          </cell>
          <cell r="B3" t="str">
            <v>PdWk</v>
          </cell>
          <cell r="C3" t="str">
            <v>Fiscal Week</v>
          </cell>
          <cell r="D3" t="str">
            <v>TOTAL WEEK COMPARISON - SUNDAY THRU SATURDAY</v>
          </cell>
          <cell r="V3" t="str">
            <v>Store #</v>
          </cell>
          <cell r="W3" t="str">
            <v>s00591</v>
          </cell>
        </row>
        <row r="4">
          <cell r="A4">
            <v>41363</v>
          </cell>
          <cell r="B4" t="str">
            <v>p02w1</v>
          </cell>
          <cell r="C4">
            <v>5</v>
          </cell>
          <cell r="D4" t="str">
            <v>SALES</v>
          </cell>
          <cell r="H4" t="str">
            <v>HOURS</v>
          </cell>
          <cell r="L4" t="str">
            <v>WAGES</v>
          </cell>
          <cell r="O4" t="str">
            <v>AHR</v>
          </cell>
          <cell r="R4" t="str">
            <v>LABOR %</v>
          </cell>
          <cell r="V4" t="str">
            <v>SPLH</v>
          </cell>
        </row>
        <row r="5">
          <cell r="D5" t="str">
            <v>ProjSales</v>
          </cell>
          <cell r="E5" t="str">
            <v>SalesMix</v>
          </cell>
          <cell r="F5" t="str">
            <v>ActSales</v>
          </cell>
          <cell r="G5" t="str">
            <v>ActSalesMix</v>
          </cell>
          <cell r="H5" t="str">
            <v>ProjHrs</v>
          </cell>
          <cell r="I5" t="str">
            <v>ActHrs</v>
          </cell>
          <cell r="J5" t="str">
            <v>ErndHrs</v>
          </cell>
          <cell r="K5" t="str">
            <v>Err%</v>
          </cell>
          <cell r="L5" t="str">
            <v>ProjWages</v>
          </cell>
          <cell r="M5" t="str">
            <v>ActWages</v>
          </cell>
          <cell r="N5" t="str">
            <v>ErndWages</v>
          </cell>
          <cell r="O5" t="str">
            <v>ProjAHR</v>
          </cell>
          <cell r="P5" t="str">
            <v>ActAHR</v>
          </cell>
          <cell r="Q5" t="str">
            <v>ErndAHR</v>
          </cell>
          <cell r="R5" t="str">
            <v>ProjLbr%</v>
          </cell>
          <cell r="S5" t="str">
            <v>ActLbr%</v>
          </cell>
          <cell r="T5" t="str">
            <v>ErndLbr%</v>
          </cell>
          <cell r="U5" t="str">
            <v>PlanLbr%</v>
          </cell>
          <cell r="V5" t="str">
            <v>ProjSPLH</v>
          </cell>
          <cell r="W5" t="str">
            <v>ActSPLH</v>
          </cell>
        </row>
        <row r="6">
          <cell r="A6" t="str">
            <v>DEPARTMENTS</v>
          </cell>
          <cell r="B6" t="str">
            <v>Variable</v>
          </cell>
          <cell r="C6" t="str">
            <v>Fixed</v>
          </cell>
          <cell r="D6" t="str">
            <v>PROJ</v>
          </cell>
          <cell r="E6" t="str">
            <v>MIX</v>
          </cell>
          <cell r="F6" t="str">
            <v>ACTUAL</v>
          </cell>
          <cell r="G6" t="str">
            <v>MIX</v>
          </cell>
          <cell r="H6" t="str">
            <v>PROJ</v>
          </cell>
          <cell r="I6" t="str">
            <v>ACTL</v>
          </cell>
          <cell r="J6" t="str">
            <v>ERND</v>
          </cell>
          <cell r="K6" t="str">
            <v>ER %</v>
          </cell>
          <cell r="L6" t="str">
            <v>PROJ</v>
          </cell>
          <cell r="M6" t="str">
            <v>ACTL</v>
          </cell>
          <cell r="N6" t="str">
            <v>ERND</v>
          </cell>
          <cell r="O6" t="str">
            <v>PROJ</v>
          </cell>
          <cell r="P6" t="str">
            <v>ACTL</v>
          </cell>
          <cell r="Q6" t="str">
            <v>ERND</v>
          </cell>
          <cell r="R6" t="str">
            <v>PROJ</v>
          </cell>
          <cell r="S6" t="str">
            <v>ACTL</v>
          </cell>
          <cell r="T6" t="str">
            <v>ERND</v>
          </cell>
          <cell r="U6" t="str">
            <v>PD PLAN</v>
          </cell>
          <cell r="V6" t="str">
            <v>PROJ</v>
          </cell>
          <cell r="W6" t="str">
            <v>ACTL</v>
          </cell>
          <cell r="X6" t="str">
            <v>+/-</v>
          </cell>
        </row>
        <row r="7">
          <cell r="A7" t="str">
            <v>Grocery</v>
          </cell>
          <cell r="B7" t="str">
            <v xml:space="preserve"> </v>
          </cell>
          <cell r="D7">
            <v>96993.099999999977</v>
          </cell>
          <cell r="E7">
            <v>0.23656853658536581</v>
          </cell>
          <cell r="F7">
            <v>90197.77</v>
          </cell>
          <cell r="G7">
            <v>0.22316591187549112</v>
          </cell>
          <cell r="H7">
            <v>166.25</v>
          </cell>
          <cell r="I7">
            <v>169.25</v>
          </cell>
          <cell r="J7" t="str">
            <v xml:space="preserve"> </v>
          </cell>
          <cell r="L7">
            <v>2742</v>
          </cell>
          <cell r="M7">
            <v>2858.83</v>
          </cell>
          <cell r="O7">
            <v>16.493233082706766</v>
          </cell>
          <cell r="P7">
            <v>16.891166912850814</v>
          </cell>
          <cell r="R7">
            <v>2.8270052199589463E-2</v>
          </cell>
          <cell r="S7">
            <v>3.16951294915606E-2</v>
          </cell>
          <cell r="V7">
            <v>583.41714285714272</v>
          </cell>
          <cell r="W7">
            <v>532.92626292466764</v>
          </cell>
          <cell r="X7">
            <v>-50.490879932475082</v>
          </cell>
        </row>
        <row r="8">
          <cell r="A8" t="str">
            <v>Dairy</v>
          </cell>
          <cell r="B8" t="str">
            <v xml:space="preserve"> </v>
          </cell>
          <cell r="D8">
            <v>14500</v>
          </cell>
          <cell r="E8">
            <v>3.5365853658536582E-2</v>
          </cell>
          <cell r="F8">
            <v>26138.99</v>
          </cell>
          <cell r="G8">
            <v>6.4672680254227385E-2</v>
          </cell>
          <cell r="H8">
            <v>29</v>
          </cell>
          <cell r="I8">
            <v>26.75</v>
          </cell>
          <cell r="J8" t="str">
            <v xml:space="preserve"> </v>
          </cell>
          <cell r="L8">
            <v>475</v>
          </cell>
          <cell r="M8">
            <v>438.35</v>
          </cell>
          <cell r="O8">
            <v>16.379310344827587</v>
          </cell>
          <cell r="P8">
            <v>16.386915887850467</v>
          </cell>
          <cell r="R8">
            <v>3.2758620689655175E-2</v>
          </cell>
          <cell r="S8">
            <v>1.6769967010967141E-2</v>
          </cell>
          <cell r="V8">
            <v>500</v>
          </cell>
          <cell r="W8">
            <v>977.15850467289727</v>
          </cell>
          <cell r="X8">
            <v>477.15850467289727</v>
          </cell>
        </row>
        <row r="9">
          <cell r="A9" t="str">
            <v>Frozen</v>
          </cell>
          <cell r="B9" t="str">
            <v xml:space="preserve"> </v>
          </cell>
          <cell r="D9">
            <v>26500</v>
          </cell>
          <cell r="E9">
            <v>6.4634146341463417E-2</v>
          </cell>
          <cell r="F9">
            <v>14052.470000000001</v>
          </cell>
          <cell r="G9">
            <v>3.4768401498761918E-2</v>
          </cell>
          <cell r="H9">
            <v>26</v>
          </cell>
          <cell r="I9">
            <v>25.25</v>
          </cell>
          <cell r="J9" t="str">
            <v xml:space="preserve"> </v>
          </cell>
          <cell r="L9">
            <v>425</v>
          </cell>
          <cell r="M9">
            <v>414.68</v>
          </cell>
          <cell r="O9">
            <v>16.346153846153847</v>
          </cell>
          <cell r="P9">
            <v>16.422970297029703</v>
          </cell>
          <cell r="R9">
            <v>1.6037735849056604E-2</v>
          </cell>
          <cell r="S9">
            <v>2.9509402973285123E-2</v>
          </cell>
          <cell r="V9">
            <v>1019.2307692307693</v>
          </cell>
          <cell r="W9">
            <v>556.53346534653474</v>
          </cell>
          <cell r="X9">
            <v>-462.69730388423454</v>
          </cell>
        </row>
        <row r="10">
          <cell r="A10" t="str">
            <v>Total Grocery</v>
          </cell>
          <cell r="B10">
            <v>1.03</v>
          </cell>
          <cell r="C10">
            <v>120</v>
          </cell>
          <cell r="D10">
            <v>137993.09999999998</v>
          </cell>
          <cell r="E10">
            <v>0.33656853658536579</v>
          </cell>
          <cell r="F10">
            <v>130389.23000000001</v>
          </cell>
          <cell r="G10">
            <v>0.32260699362848044</v>
          </cell>
          <cell r="H10">
            <v>221.25</v>
          </cell>
          <cell r="I10">
            <v>221.25</v>
          </cell>
          <cell r="J10">
            <v>254.3009069</v>
          </cell>
          <cell r="K10">
            <v>1.1493826300564971</v>
          </cell>
          <cell r="L10">
            <v>3642</v>
          </cell>
          <cell r="M10">
            <v>3711.8599999999997</v>
          </cell>
          <cell r="N10">
            <v>4165.4488550219994</v>
          </cell>
          <cell r="O10">
            <v>16.461016949152544</v>
          </cell>
          <cell r="P10">
            <v>16.776768361581919</v>
          </cell>
          <cell r="Q10">
            <v>16.38</v>
          </cell>
          <cell r="R10">
            <v>2.6392623979025042E-2</v>
          </cell>
          <cell r="S10">
            <v>2.846753524044892E-2</v>
          </cell>
          <cell r="T10">
            <v>3.1946264695496697E-2</v>
          </cell>
          <cell r="U10">
            <v>2.87E-2</v>
          </cell>
          <cell r="V10">
            <v>623.69762711864394</v>
          </cell>
          <cell r="W10">
            <v>589.32985310734466</v>
          </cell>
          <cell r="X10">
            <v>-34.367774011299275</v>
          </cell>
        </row>
        <row r="11">
          <cell r="A11" t="str">
            <v>Floral</v>
          </cell>
          <cell r="B11">
            <v>7.27</v>
          </cell>
          <cell r="C11">
            <v>6</v>
          </cell>
          <cell r="D11">
            <v>4500</v>
          </cell>
          <cell r="E11">
            <v>1.097560975609756E-2</v>
          </cell>
          <cell r="F11">
            <v>4196.47</v>
          </cell>
          <cell r="G11">
            <v>1.038284044281962E-2</v>
          </cell>
          <cell r="H11">
            <v>33</v>
          </cell>
          <cell r="I11">
            <v>32</v>
          </cell>
          <cell r="J11">
            <v>36.508336900000003</v>
          </cell>
          <cell r="K11">
            <v>1.1408855281250001</v>
          </cell>
          <cell r="L11">
            <v>449</v>
          </cell>
          <cell r="M11">
            <v>431.46</v>
          </cell>
          <cell r="N11">
            <v>525.35496799100008</v>
          </cell>
          <cell r="O11">
            <v>13.606060606060606</v>
          </cell>
          <cell r="P11">
            <v>13.483124999999999</v>
          </cell>
          <cell r="Q11">
            <v>14.39</v>
          </cell>
          <cell r="R11">
            <v>9.9777777777777785E-2</v>
          </cell>
          <cell r="S11">
            <v>0.10281498497546747</v>
          </cell>
          <cell r="T11">
            <v>0.1251897351800442</v>
          </cell>
          <cell r="U11">
            <v>0.123</v>
          </cell>
          <cell r="V11">
            <v>136.36363636363637</v>
          </cell>
          <cell r="W11">
            <v>131.13968750000001</v>
          </cell>
          <cell r="X11">
            <v>-5.223948863636366</v>
          </cell>
        </row>
        <row r="12">
          <cell r="A12" t="str">
            <v>Home Health &amp; Beauty</v>
          </cell>
          <cell r="B12">
            <v>0.88</v>
          </cell>
          <cell r="C12">
            <v>30</v>
          </cell>
          <cell r="D12">
            <v>41000</v>
          </cell>
          <cell r="E12">
            <v>0.1</v>
          </cell>
          <cell r="F12">
            <v>38324.42</v>
          </cell>
          <cell r="G12">
            <v>9.4821680584778412E-2</v>
          </cell>
          <cell r="H12">
            <v>56</v>
          </cell>
          <cell r="I12">
            <v>56.25</v>
          </cell>
          <cell r="J12">
            <v>63.725489600000003</v>
          </cell>
          <cell r="K12">
            <v>1.1328975928888889</v>
          </cell>
          <cell r="L12">
            <v>980</v>
          </cell>
          <cell r="M12">
            <v>987.9</v>
          </cell>
          <cell r="N12">
            <v>1104.3627347679999</v>
          </cell>
          <cell r="O12">
            <v>17.5</v>
          </cell>
          <cell r="P12">
            <v>17.562666666666665</v>
          </cell>
          <cell r="Q12">
            <v>17.329999999999998</v>
          </cell>
          <cell r="R12">
            <v>2.3902439024390244E-2</v>
          </cell>
          <cell r="S12">
            <v>2.5777298130017362E-2</v>
          </cell>
          <cell r="T12">
            <v>2.8816163030464647E-2</v>
          </cell>
          <cell r="U12">
            <v>2.4899999999999999E-2</v>
          </cell>
          <cell r="V12">
            <v>732.14285714285711</v>
          </cell>
          <cell r="W12">
            <v>681.32302222222222</v>
          </cell>
          <cell r="X12">
            <v>-50.819834920634889</v>
          </cell>
        </row>
        <row r="13">
          <cell r="A13" t="str">
            <v>Coffee Bar</v>
          </cell>
          <cell r="B13">
            <v>10.220000000000001</v>
          </cell>
          <cell r="C13">
            <v>83</v>
          </cell>
          <cell r="D13">
            <v>5800</v>
          </cell>
          <cell r="E13">
            <v>1.4146341463414635E-2</v>
          </cell>
          <cell r="F13">
            <v>5469.23</v>
          </cell>
          <cell r="G13">
            <v>1.3531883329341647E-2</v>
          </cell>
          <cell r="H13">
            <v>136</v>
          </cell>
          <cell r="I13">
            <v>143</v>
          </cell>
          <cell r="J13">
            <v>138.8955306</v>
          </cell>
          <cell r="K13">
            <v>0.97129741678321679</v>
          </cell>
          <cell r="L13">
            <v>1617</v>
          </cell>
          <cell r="M13">
            <v>1702.87</v>
          </cell>
          <cell r="N13">
            <v>1741.7499537239999</v>
          </cell>
          <cell r="O13">
            <v>11.889705882352942</v>
          </cell>
          <cell r="P13">
            <v>11.908181818181818</v>
          </cell>
          <cell r="Q13">
            <v>12.54</v>
          </cell>
          <cell r="R13">
            <v>0.27879310344827585</v>
          </cell>
          <cell r="S13">
            <v>0.31135461481780802</v>
          </cell>
          <cell r="T13">
            <v>0.31846346811598708</v>
          </cell>
          <cell r="U13">
            <v>0.23139999999999999</v>
          </cell>
          <cell r="V13">
            <v>42.647058823529413</v>
          </cell>
          <cell r="W13">
            <v>38.246363636363633</v>
          </cell>
          <cell r="X13">
            <v>-4.4006951871657805</v>
          </cell>
        </row>
        <row r="14">
          <cell r="A14" t="str">
            <v>Pharmacists</v>
          </cell>
          <cell r="B14" t="str">
            <v xml:space="preserve"> </v>
          </cell>
          <cell r="D14" t="str">
            <v>SCRIPT COUNT</v>
          </cell>
          <cell r="H14">
            <v>80</v>
          </cell>
          <cell r="I14">
            <v>80</v>
          </cell>
          <cell r="J14" t="str">
            <v xml:space="preserve"> </v>
          </cell>
          <cell r="L14">
            <v>4109</v>
          </cell>
          <cell r="M14">
            <v>4632.8</v>
          </cell>
          <cell r="O14">
            <v>51.362499999999997</v>
          </cell>
          <cell r="P14">
            <v>57.910000000000004</v>
          </cell>
          <cell r="R14">
            <v>0.10296465022339496</v>
          </cell>
          <cell r="S14">
            <v>0.10676686392387122</v>
          </cell>
        </row>
        <row r="15">
          <cell r="A15" t="str">
            <v>Tech Clerks</v>
          </cell>
          <cell r="B15" t="str">
            <v xml:space="preserve"> </v>
          </cell>
          <cell r="D15" t="str">
            <v>Proj</v>
          </cell>
          <cell r="E15">
            <v>870</v>
          </cell>
          <cell r="F15" t="str">
            <v>Actual</v>
          </cell>
          <cell r="G15">
            <v>838</v>
          </cell>
          <cell r="H15">
            <v>80</v>
          </cell>
          <cell r="I15">
            <v>78</v>
          </cell>
          <cell r="J15" t="str">
            <v xml:space="preserve"> </v>
          </cell>
          <cell r="L15">
            <v>2024</v>
          </cell>
          <cell r="M15">
            <v>1416.04</v>
          </cell>
          <cell r="O15">
            <v>25.3</v>
          </cell>
          <cell r="P15">
            <v>18.154358974358974</v>
          </cell>
          <cell r="R15">
            <v>5.0718046252653054E-2</v>
          </cell>
          <cell r="S15">
            <v>3.263386073017583E-2</v>
          </cell>
        </row>
        <row r="16">
          <cell r="A16" t="str">
            <v>Total Pharmacy</v>
          </cell>
          <cell r="B16">
            <v>14.097</v>
          </cell>
          <cell r="C16">
            <v>31</v>
          </cell>
          <cell r="D16">
            <v>39906.899999999994</v>
          </cell>
          <cell r="E16">
            <v>9.7333902439024372E-2</v>
          </cell>
          <cell r="F16">
            <v>43391.740000000005</v>
          </cell>
          <cell r="G16">
            <v>0.10735916447783823</v>
          </cell>
          <cell r="H16">
            <v>160</v>
          </cell>
          <cell r="I16">
            <v>158</v>
          </cell>
          <cell r="J16">
            <v>149.13285999999999</v>
          </cell>
          <cell r="K16">
            <v>0.94387886075949368</v>
          </cell>
          <cell r="L16">
            <v>6133</v>
          </cell>
          <cell r="M16">
            <v>6048.84</v>
          </cell>
          <cell r="N16">
            <v>5659.5920370000003</v>
          </cell>
          <cell r="O16">
            <v>38.331249999999997</v>
          </cell>
          <cell r="P16">
            <v>38.283797468354429</v>
          </cell>
          <cell r="Q16">
            <v>37.950000000000003</v>
          </cell>
          <cell r="R16">
            <v>0.15368269647604801</v>
          </cell>
          <cell r="S16">
            <v>0.13940072465404704</v>
          </cell>
          <cell r="T16">
            <v>0.13043017028125628</v>
          </cell>
          <cell r="U16">
            <v>0.14530000000000001</v>
          </cell>
          <cell r="V16">
            <v>249.41812499999997</v>
          </cell>
          <cell r="W16">
            <v>274.63126582278483</v>
          </cell>
          <cell r="X16">
            <v>25.213140822784851</v>
          </cell>
        </row>
        <row r="17">
          <cell r="A17" t="str">
            <v>Total Alcohol Beverage</v>
          </cell>
          <cell r="B17">
            <v>0.19</v>
          </cell>
          <cell r="C17">
            <v>3</v>
          </cell>
          <cell r="D17">
            <v>21200</v>
          </cell>
          <cell r="E17">
            <v>5.1707317073170729E-2</v>
          </cell>
          <cell r="F17">
            <v>22097.769999999997</v>
          </cell>
          <cell r="G17">
            <v>5.4673956933357339E-2</v>
          </cell>
          <cell r="H17">
            <v>4</v>
          </cell>
          <cell r="I17">
            <v>3.5</v>
          </cell>
          <cell r="J17">
            <v>7.1985763</v>
          </cell>
          <cell r="K17">
            <v>2.0567360857142858</v>
          </cell>
          <cell r="L17">
            <v>65</v>
          </cell>
          <cell r="M17">
            <v>56.7</v>
          </cell>
          <cell r="N17">
            <v>114.097434355</v>
          </cell>
          <cell r="O17">
            <v>16.25</v>
          </cell>
          <cell r="P17">
            <v>16.2</v>
          </cell>
          <cell r="Q17">
            <v>15.85</v>
          </cell>
          <cell r="R17">
            <v>3.0660377358490568E-3</v>
          </cell>
          <cell r="S17">
            <v>2.5658697687594724E-3</v>
          </cell>
          <cell r="T17">
            <v>5.1633008378220982E-3</v>
          </cell>
          <cell r="U17">
            <v>4.5999999999999999E-3</v>
          </cell>
          <cell r="V17">
            <v>5300</v>
          </cell>
          <cell r="W17">
            <v>6313.6485714285709</v>
          </cell>
          <cell r="X17">
            <v>1013.6485714285709</v>
          </cell>
        </row>
        <row r="18">
          <cell r="A18" t="str">
            <v>Prepackaged Meat</v>
          </cell>
          <cell r="B18">
            <v>1.72</v>
          </cell>
          <cell r="C18">
            <v>6</v>
          </cell>
          <cell r="D18">
            <v>5300</v>
          </cell>
          <cell r="E18">
            <v>1.2926829268292682E-2</v>
          </cell>
          <cell r="F18">
            <v>5136.1899999999996</v>
          </cell>
          <cell r="G18">
            <v>1.270788096995944E-2</v>
          </cell>
          <cell r="H18">
            <v>20</v>
          </cell>
          <cell r="I18">
            <v>19.75</v>
          </cell>
          <cell r="J18">
            <v>14.834246799999999</v>
          </cell>
          <cell r="K18">
            <v>0.75110110379746831</v>
          </cell>
          <cell r="L18">
            <v>324</v>
          </cell>
          <cell r="M18">
            <v>319.95000000000005</v>
          </cell>
          <cell r="N18">
            <v>238.23800360799996</v>
          </cell>
          <cell r="O18">
            <v>16.2</v>
          </cell>
          <cell r="P18">
            <v>16.200000000000003</v>
          </cell>
          <cell r="Q18">
            <v>16.059999999999999</v>
          </cell>
          <cell r="R18">
            <v>6.1132075471698112E-2</v>
          </cell>
          <cell r="S18">
            <v>6.2293256285300982E-2</v>
          </cell>
          <cell r="T18">
            <v>4.6384188203318022E-2</v>
          </cell>
          <cell r="U18">
            <v>4.2999999999999997E-2</v>
          </cell>
          <cell r="V18">
            <v>265</v>
          </cell>
          <cell r="W18">
            <v>260.06025316455697</v>
          </cell>
          <cell r="X18">
            <v>-4.9397468354430316</v>
          </cell>
        </row>
        <row r="19">
          <cell r="A19" t="str">
            <v>Meat</v>
          </cell>
          <cell r="B19" t="str">
            <v xml:space="preserve"> </v>
          </cell>
          <cell r="D19">
            <v>19500</v>
          </cell>
          <cell r="E19">
            <v>4.7560975609756098E-2</v>
          </cell>
          <cell r="F19">
            <v>20815.62</v>
          </cell>
          <cell r="G19">
            <v>5.1501681455691312E-2</v>
          </cell>
          <cell r="H19">
            <v>120</v>
          </cell>
          <cell r="I19">
            <v>112.25</v>
          </cell>
          <cell r="J19" t="str">
            <v xml:space="preserve"> </v>
          </cell>
          <cell r="L19">
            <v>1900</v>
          </cell>
          <cell r="M19">
            <v>1887.3400000000001</v>
          </cell>
          <cell r="O19">
            <v>15.833333333333334</v>
          </cell>
          <cell r="P19">
            <v>16.813719376391983</v>
          </cell>
          <cell r="R19">
            <v>9.7435897435897437E-2</v>
          </cell>
          <cell r="S19">
            <v>9.0669410759804434E-2</v>
          </cell>
          <cell r="V19">
            <v>162.5</v>
          </cell>
          <cell r="W19">
            <v>185.43982182628062</v>
          </cell>
          <cell r="X19">
            <v>22.939821826280621</v>
          </cell>
        </row>
        <row r="20">
          <cell r="A20" t="str">
            <v>Service Meat And Seafood</v>
          </cell>
          <cell r="B20" t="str">
            <v xml:space="preserve"> </v>
          </cell>
          <cell r="D20">
            <v>4000</v>
          </cell>
          <cell r="E20">
            <v>9.7560975609756097E-3</v>
          </cell>
          <cell r="F20">
            <v>3596.96</v>
          </cell>
          <cell r="G20">
            <v>8.8995421769259547E-3</v>
          </cell>
          <cell r="H20">
            <v>120</v>
          </cell>
          <cell r="I20">
            <v>114.25</v>
          </cell>
          <cell r="J20" t="str">
            <v xml:space="preserve"> </v>
          </cell>
          <cell r="L20">
            <v>1400</v>
          </cell>
          <cell r="M20">
            <v>1190.2800000000002</v>
          </cell>
          <cell r="O20">
            <v>11.666666666666666</v>
          </cell>
          <cell r="P20">
            <v>10.418205689277901</v>
          </cell>
          <cell r="R20">
            <v>0.35</v>
          </cell>
          <cell r="S20">
            <v>0.33091277078421782</v>
          </cell>
          <cell r="V20">
            <v>33.333333333333336</v>
          </cell>
          <cell r="W20">
            <v>31.483238512035012</v>
          </cell>
          <cell r="X20">
            <v>-1.8500948212983239</v>
          </cell>
        </row>
        <row r="21">
          <cell r="A21" t="str">
            <v>Total Meat</v>
          </cell>
          <cell r="B21">
            <v>4.8499999999999996</v>
          </cell>
          <cell r="C21">
            <v>90</v>
          </cell>
          <cell r="D21">
            <v>23500</v>
          </cell>
          <cell r="E21">
            <v>5.731707317073171E-2</v>
          </cell>
          <cell r="F21">
            <v>24412.579999999998</v>
          </cell>
          <cell r="G21">
            <v>6.0401223632617261E-2</v>
          </cell>
          <cell r="H21">
            <v>240</v>
          </cell>
          <cell r="I21">
            <v>226.5</v>
          </cell>
          <cell r="J21">
            <v>208.40101299999998</v>
          </cell>
          <cell r="K21">
            <v>0.92009277262693145</v>
          </cell>
          <cell r="L21">
            <v>3300</v>
          </cell>
          <cell r="M21">
            <v>3077.6200000000003</v>
          </cell>
          <cell r="N21">
            <v>3317.7441269599994</v>
          </cell>
          <cell r="O21">
            <v>13.75</v>
          </cell>
          <cell r="P21">
            <v>13.587726269315676</v>
          </cell>
          <cell r="Q21">
            <v>15.92</v>
          </cell>
          <cell r="R21">
            <v>0.14042553191489363</v>
          </cell>
          <cell r="S21">
            <v>0.1260669703898564</v>
          </cell>
          <cell r="T21">
            <v>0.13590305190848323</v>
          </cell>
          <cell r="U21">
            <v>0.1268</v>
          </cell>
          <cell r="V21">
            <v>97.916666666666671</v>
          </cell>
          <cell r="W21">
            <v>107.78181015452537</v>
          </cell>
          <cell r="X21">
            <v>9.8651434878587025</v>
          </cell>
        </row>
        <row r="22">
          <cell r="A22" t="str">
            <v>Convenience</v>
          </cell>
          <cell r="B22" t="str">
            <v xml:space="preserve"> </v>
          </cell>
          <cell r="D22">
            <v>5100</v>
          </cell>
          <cell r="E22">
            <v>1.2439024390243903E-2</v>
          </cell>
          <cell r="F22">
            <v>6477.85</v>
          </cell>
          <cell r="G22">
            <v>1.6027395158911911E-2</v>
          </cell>
        </row>
        <row r="23">
          <cell r="A23" t="str">
            <v>Produce</v>
          </cell>
          <cell r="B23">
            <v>2.81</v>
          </cell>
          <cell r="C23">
            <v>40</v>
          </cell>
          <cell r="D23">
            <v>21000</v>
          </cell>
          <cell r="E23">
            <v>5.1219512195121948E-2</v>
          </cell>
          <cell r="F23">
            <v>21582.16</v>
          </cell>
          <cell r="G23">
            <v>5.3398242735299875E-2</v>
          </cell>
          <cell r="H23">
            <v>154</v>
          </cell>
          <cell r="I23">
            <v>150</v>
          </cell>
          <cell r="J23">
            <v>100.6458696</v>
          </cell>
          <cell r="K23">
            <v>0.67097246399999999</v>
          </cell>
          <cell r="L23">
            <v>2322</v>
          </cell>
          <cell r="M23">
            <v>2289.0699999999997</v>
          </cell>
          <cell r="N23">
            <v>1527.8043005279999</v>
          </cell>
          <cell r="O23">
            <v>15.077922077922079</v>
          </cell>
          <cell r="P23">
            <v>15.260466666666664</v>
          </cell>
          <cell r="Q23">
            <v>15.18</v>
          </cell>
          <cell r="R23">
            <v>0.11057142857142857</v>
          </cell>
          <cell r="S23">
            <v>0.10606306319664018</v>
          </cell>
          <cell r="T23">
            <v>7.0790147998532116E-2</v>
          </cell>
          <cell r="U23">
            <v>6.5100000000000005E-2</v>
          </cell>
          <cell r="V23">
            <v>136.36363636363637</v>
          </cell>
          <cell r="W23">
            <v>143.88106666666667</v>
          </cell>
          <cell r="X23">
            <v>7.5174303030302951</v>
          </cell>
        </row>
        <row r="24">
          <cell r="A24" t="str">
            <v>Deli</v>
          </cell>
          <cell r="B24">
            <v>10.26</v>
          </cell>
          <cell r="C24">
            <v>50</v>
          </cell>
          <cell r="D24">
            <v>10500</v>
          </cell>
          <cell r="E24">
            <v>2.5609756097560974E-2</v>
          </cell>
          <cell r="F24">
            <v>10958.84</v>
          </cell>
          <cell r="G24">
            <v>2.7114190535947918E-2</v>
          </cell>
          <cell r="H24">
            <v>202</v>
          </cell>
          <cell r="I24">
            <v>199.5</v>
          </cell>
          <cell r="J24">
            <v>162.43769839999999</v>
          </cell>
          <cell r="K24">
            <v>0.81422405213032578</v>
          </cell>
          <cell r="L24">
            <v>2498</v>
          </cell>
          <cell r="M24">
            <v>2460.46</v>
          </cell>
          <cell r="N24">
            <v>2243.2646149039997</v>
          </cell>
          <cell r="O24">
            <v>12.366336633663366</v>
          </cell>
          <cell r="P24">
            <v>12.333132832080201</v>
          </cell>
          <cell r="Q24">
            <v>13.81</v>
          </cell>
          <cell r="R24">
            <v>0.2379047619047619</v>
          </cell>
          <cell r="S24">
            <v>0.22451828843198732</v>
          </cell>
          <cell r="T24">
            <v>0.20469909359968752</v>
          </cell>
          <cell r="U24">
            <v>0.18459999999999999</v>
          </cell>
          <cell r="V24">
            <v>51.980198019801982</v>
          </cell>
          <cell r="W24">
            <v>54.931528822055135</v>
          </cell>
          <cell r="X24">
            <v>2.9513308022531533</v>
          </cell>
        </row>
        <row r="25">
          <cell r="A25" t="str">
            <v>Bakery</v>
          </cell>
          <cell r="B25">
            <v>10.86</v>
          </cell>
          <cell r="C25">
            <v>60</v>
          </cell>
          <cell r="D25">
            <v>9500</v>
          </cell>
          <cell r="E25">
            <v>2.3170731707317073E-2</v>
          </cell>
          <cell r="F25">
            <v>8831.76</v>
          </cell>
          <cell r="G25">
            <v>2.1851402466662839E-2</v>
          </cell>
          <cell r="H25">
            <v>217</v>
          </cell>
          <cell r="I25">
            <v>212</v>
          </cell>
          <cell r="J25">
            <v>155.9129136</v>
          </cell>
          <cell r="K25">
            <v>0.73543827169811316</v>
          </cell>
          <cell r="L25">
            <v>2962</v>
          </cell>
          <cell r="M25">
            <v>2907.5600000000004</v>
          </cell>
          <cell r="N25">
            <v>2118.8564958239999</v>
          </cell>
          <cell r="O25">
            <v>13.649769585253456</v>
          </cell>
          <cell r="P25">
            <v>13.71490566037736</v>
          </cell>
          <cell r="Q25">
            <v>13.59</v>
          </cell>
          <cell r="R25">
            <v>0.31178947368421051</v>
          </cell>
          <cell r="S25">
            <v>0.3292163736333415</v>
          </cell>
          <cell r="T25">
            <v>0.23991327842060925</v>
          </cell>
          <cell r="U25">
            <v>0.20580000000000001</v>
          </cell>
          <cell r="V25">
            <v>43.778801843317972</v>
          </cell>
          <cell r="W25">
            <v>41.659245283018869</v>
          </cell>
          <cell r="X25">
            <v>-2.1195565602991024</v>
          </cell>
        </row>
        <row r="26">
          <cell r="A26" t="str">
            <v>Fuel Station</v>
          </cell>
          <cell r="B26">
            <v>0</v>
          </cell>
          <cell r="C26">
            <v>290</v>
          </cell>
          <cell r="D26">
            <v>86000</v>
          </cell>
          <cell r="E26">
            <v>0.2097560975609756</v>
          </cell>
          <cell r="F26">
            <v>84647.79</v>
          </cell>
          <cell r="G26">
            <v>0.20943423815904846</v>
          </cell>
          <cell r="H26">
            <v>225</v>
          </cell>
          <cell r="I26">
            <v>224.75</v>
          </cell>
          <cell r="J26">
            <v>290</v>
          </cell>
          <cell r="K26">
            <v>1.2903225806451613</v>
          </cell>
          <cell r="L26">
            <v>2734</v>
          </cell>
          <cell r="M26">
            <v>2790.42</v>
          </cell>
          <cell r="N26">
            <v>3694.6</v>
          </cell>
          <cell r="O26">
            <v>12.151111111111112</v>
          </cell>
          <cell r="P26">
            <v>12.415661846496107</v>
          </cell>
          <cell r="Q26">
            <v>12.74</v>
          </cell>
          <cell r="R26">
            <v>3.1790697674418604E-2</v>
          </cell>
          <cell r="S26">
            <v>3.2965066187788251E-2</v>
          </cell>
          <cell r="T26">
            <v>4.3646739034769844E-2</v>
          </cell>
          <cell r="U26">
            <v>4.9700000000000001E-2</v>
          </cell>
          <cell r="V26">
            <v>382.22222222222223</v>
          </cell>
          <cell r="W26">
            <v>376.63087875417125</v>
          </cell>
          <cell r="X26">
            <v>-5.5913434680509795</v>
          </cell>
        </row>
        <row r="27">
          <cell r="A27" t="str">
            <v>Prepared Foods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Other</v>
          </cell>
          <cell r="B28" t="str">
            <v xml:space="preserve"> </v>
          </cell>
          <cell r="D28">
            <v>-1300</v>
          </cell>
          <cell r="E28">
            <v>-3.1707317073170734E-3</v>
          </cell>
          <cell r="F28">
            <v>-1742.43</v>
          </cell>
          <cell r="G28">
            <v>-4.3110930550634679E-3</v>
          </cell>
          <cell r="H28">
            <v>0</v>
          </cell>
          <cell r="I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</row>
        <row r="29">
          <cell r="A29" t="str">
            <v>Administration</v>
          </cell>
          <cell r="B29">
            <v>0</v>
          </cell>
          <cell r="C29">
            <v>312</v>
          </cell>
          <cell r="D29">
            <v>410000</v>
          </cell>
          <cell r="E29">
            <v>1</v>
          </cell>
          <cell r="F29">
            <v>404173.60000000003</v>
          </cell>
          <cell r="G29">
            <v>1</v>
          </cell>
          <cell r="H29">
            <v>280</v>
          </cell>
          <cell r="I29">
            <v>275.75</v>
          </cell>
          <cell r="J29">
            <v>312</v>
          </cell>
          <cell r="K29">
            <v>1.1314596554850409</v>
          </cell>
          <cell r="L29">
            <v>5500</v>
          </cell>
          <cell r="M29">
            <v>5446.5999999999995</v>
          </cell>
          <cell r="N29">
            <v>6380.4</v>
          </cell>
          <cell r="O29">
            <v>19.642857142857142</v>
          </cell>
          <cell r="P29">
            <v>19.751949229374432</v>
          </cell>
          <cell r="Q29">
            <v>20.45</v>
          </cell>
          <cell r="R29">
            <v>1.3414634146341463E-2</v>
          </cell>
          <cell r="S29">
            <v>1.3475892537266162E-2</v>
          </cell>
          <cell r="T29">
            <v>1.5786285892992514E-2</v>
          </cell>
          <cell r="U29">
            <v>1.52E-2</v>
          </cell>
          <cell r="V29">
            <v>1464.2857142857142</v>
          </cell>
          <cell r="W29">
            <v>1465.7247506799638</v>
          </cell>
          <cell r="X29">
            <v>1.4390363942495696</v>
          </cell>
        </row>
        <row r="30">
          <cell r="A30" t="str">
            <v>Front End</v>
          </cell>
          <cell r="B30">
            <v>1.01</v>
          </cell>
          <cell r="C30">
            <v>120</v>
          </cell>
          <cell r="D30" t="str">
            <v xml:space="preserve"> </v>
          </cell>
          <cell r="F30" t="str">
            <v xml:space="preserve"> </v>
          </cell>
          <cell r="H30">
            <v>525</v>
          </cell>
          <cell r="I30">
            <v>553</v>
          </cell>
          <cell r="L30">
            <v>7600</v>
          </cell>
          <cell r="M30">
            <v>8080.7300000000005</v>
          </cell>
          <cell r="N30">
            <v>0</v>
          </cell>
          <cell r="O30">
            <v>14.476190476190476</v>
          </cell>
          <cell r="P30">
            <v>14.612531645569621</v>
          </cell>
          <cell r="R30">
            <v>1.8536585365853658E-2</v>
          </cell>
          <cell r="S30">
            <v>1.9993215786483828E-2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>F.E. - S.C.O.T.</v>
          </cell>
          <cell r="B31">
            <v>0</v>
          </cell>
          <cell r="C31">
            <v>0</v>
          </cell>
          <cell r="F31" t="str">
            <v>Chkr/Bagr Ratio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F.E. - Checker</v>
          </cell>
          <cell r="B32">
            <v>0</v>
          </cell>
          <cell r="C32">
            <v>0</v>
          </cell>
          <cell r="F32" t="str">
            <v>Proj.</v>
          </cell>
          <cell r="G32" t="str">
            <v>Actual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F.E. - Courtesy Clk</v>
          </cell>
          <cell r="B33">
            <v>0</v>
          </cell>
          <cell r="C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Total Front End</v>
          </cell>
          <cell r="B34">
            <v>1.01</v>
          </cell>
          <cell r="C34">
            <v>120</v>
          </cell>
          <cell r="D34">
            <v>410000</v>
          </cell>
          <cell r="E34">
            <v>1</v>
          </cell>
          <cell r="F34">
            <v>404173.60000000003</v>
          </cell>
          <cell r="G34">
            <v>1</v>
          </cell>
          <cell r="H34">
            <v>525</v>
          </cell>
          <cell r="I34">
            <v>553</v>
          </cell>
          <cell r="J34">
            <v>528.21533599999998</v>
          </cell>
          <cell r="K34">
            <v>0.95518143942133815</v>
          </cell>
          <cell r="L34">
            <v>7600</v>
          </cell>
          <cell r="M34">
            <v>8080.7300000000005</v>
          </cell>
          <cell r="N34">
            <v>7606.3008383999995</v>
          </cell>
          <cell r="O34">
            <v>14.476190476190476</v>
          </cell>
          <cell r="P34">
            <v>14.612531645569621</v>
          </cell>
          <cell r="Q34">
            <v>14.4</v>
          </cell>
          <cell r="R34">
            <v>1.8536585365853658E-2</v>
          </cell>
          <cell r="S34">
            <v>1.9993215786483828E-2</v>
          </cell>
          <cell r="T34">
            <v>1.8819390574743126E-2</v>
          </cell>
          <cell r="U34">
            <v>1.7399999999999999E-2</v>
          </cell>
          <cell r="V34">
            <v>780.95238095238096</v>
          </cell>
          <cell r="W34">
            <v>730.87450271247747</v>
          </cell>
          <cell r="X34">
            <v>-50.077878239903498</v>
          </cell>
        </row>
        <row r="35">
          <cell r="A35" t="str">
            <v>All Departments</v>
          </cell>
          <cell r="D35">
            <v>410000</v>
          </cell>
          <cell r="E35">
            <v>1</v>
          </cell>
          <cell r="F35">
            <v>404173.60000000003</v>
          </cell>
          <cell r="G35">
            <v>1</v>
          </cell>
          <cell r="H35">
            <v>2473.25</v>
          </cell>
          <cell r="I35">
            <v>2475.25</v>
          </cell>
          <cell r="J35">
            <v>2422.2087776999997</v>
          </cell>
          <cell r="K35">
            <v>0.97857136761943231</v>
          </cell>
          <cell r="L35">
            <v>40126</v>
          </cell>
          <cell r="M35">
            <v>40312.040000000008</v>
          </cell>
          <cell r="N35">
            <v>40437.814363083999</v>
          </cell>
          <cell r="O35">
            <v>16.223996765389668</v>
          </cell>
          <cell r="P35">
            <v>16.286047873952128</v>
          </cell>
          <cell r="Q35">
            <v>16.694603180111333</v>
          </cell>
          <cell r="R35">
            <v>9.7868292682926836E-2</v>
          </cell>
          <cell r="S35">
            <v>9.9739418903164401E-2</v>
          </cell>
          <cell r="T35">
            <v>0.10005060786524403</v>
          </cell>
          <cell r="U35">
            <v>9.6500000000000002E-2</v>
          </cell>
          <cell r="V35">
            <v>165.7737794400081</v>
          </cell>
          <cell r="W35">
            <v>163.28597111402891</v>
          </cell>
          <cell r="X35">
            <v>-2.4878083259791879</v>
          </cell>
        </row>
        <row r="36">
          <cell r="A36" t="str">
            <v>DAILY PLANNING</v>
          </cell>
          <cell r="B36">
            <v>41357</v>
          </cell>
          <cell r="D36">
            <v>41358</v>
          </cell>
          <cell r="F36">
            <v>41359</v>
          </cell>
          <cell r="H36">
            <v>41360</v>
          </cell>
          <cell r="J36">
            <v>41361</v>
          </cell>
          <cell r="L36">
            <v>41362</v>
          </cell>
          <cell r="N36">
            <v>41363</v>
          </cell>
          <cell r="P36" t="str">
            <v>TOTAL</v>
          </cell>
          <cell r="R36" t="str">
            <v>COMMENTS</v>
          </cell>
        </row>
        <row r="37">
          <cell r="A37" t="str">
            <v>FORECAST SALES</v>
          </cell>
          <cell r="B37">
            <v>59000</v>
          </cell>
          <cell r="D37">
            <v>57000</v>
          </cell>
          <cell r="F37">
            <v>56000</v>
          </cell>
          <cell r="H37">
            <v>53000</v>
          </cell>
          <cell r="J37">
            <v>53000</v>
          </cell>
          <cell r="L37">
            <v>62000</v>
          </cell>
          <cell r="N37">
            <v>70000</v>
          </cell>
          <cell r="P37">
            <v>410000</v>
          </cell>
          <cell r="R37" t="str">
            <v>Projection</v>
          </cell>
          <cell r="S37">
            <v>0</v>
          </cell>
        </row>
        <row r="38">
          <cell r="A38" t="str">
            <v>ACTUAL SALES</v>
          </cell>
          <cell r="B38">
            <v>55848.109999999993</v>
          </cell>
          <cell r="D38">
            <v>55344.619999999995</v>
          </cell>
          <cell r="F38">
            <v>52034.239999999998</v>
          </cell>
          <cell r="H38">
            <v>54316.560000000005</v>
          </cell>
          <cell r="J38">
            <v>52117.549999999996</v>
          </cell>
          <cell r="L38">
            <v>58234.06</v>
          </cell>
          <cell r="N38">
            <v>76278.459999999992</v>
          </cell>
          <cell r="P38">
            <v>404173.6</v>
          </cell>
          <cell r="S38">
            <v>0</v>
          </cell>
        </row>
        <row r="39">
          <cell r="A39" t="str">
            <v>VARIANCE</v>
          </cell>
          <cell r="B39">
            <v>-3151.8900000000067</v>
          </cell>
          <cell r="D39">
            <v>-1655.3800000000047</v>
          </cell>
          <cell r="F39">
            <v>-3965.760000000002</v>
          </cell>
          <cell r="H39">
            <v>1316.5600000000049</v>
          </cell>
          <cell r="J39">
            <v>-882.45000000000437</v>
          </cell>
          <cell r="L39">
            <v>-3765.9400000000023</v>
          </cell>
          <cell r="N39">
            <v>6278.4599999999919</v>
          </cell>
          <cell r="P39">
            <v>-5826.4000000000233</v>
          </cell>
          <cell r="S39">
            <v>0</v>
          </cell>
        </row>
        <row r="40">
          <cell r="A40" t="str">
            <v>% OF DAILY SALES</v>
          </cell>
          <cell r="B40">
            <v>0.13817852031899164</v>
          </cell>
          <cell r="D40">
            <v>0.13693279323538202</v>
          </cell>
          <cell r="F40">
            <v>0.12874230281245486</v>
          </cell>
          <cell r="H40">
            <v>0.13438918326184593</v>
          </cell>
          <cell r="J40">
            <v>0.12894842711151841</v>
          </cell>
          <cell r="L40">
            <v>0.14408180049364927</v>
          </cell>
          <cell r="N40">
            <v>0.18872697276615791</v>
          </cell>
          <cell r="P40">
            <v>1</v>
          </cell>
          <cell r="S40">
            <v>0</v>
          </cell>
        </row>
        <row r="41">
          <cell r="A41" t="str">
            <v>LAST YEAR SALES</v>
          </cell>
          <cell r="B41">
            <v>55782.51</v>
          </cell>
          <cell r="D41">
            <v>55784.29</v>
          </cell>
          <cell r="F41">
            <v>53159.54</v>
          </cell>
          <cell r="H41">
            <v>57416.89</v>
          </cell>
          <cell r="J41">
            <v>54329.91</v>
          </cell>
          <cell r="L41">
            <v>59210.28</v>
          </cell>
          <cell r="N41">
            <v>64772.06</v>
          </cell>
          <cell r="P41">
            <v>400455.48000000004</v>
          </cell>
          <cell r="S41">
            <v>0</v>
          </cell>
        </row>
        <row r="42">
          <cell r="A42" t="str">
            <v>ID %</v>
          </cell>
          <cell r="B42">
            <v>1.1759958452925705E-3</v>
          </cell>
          <cell r="D42">
            <v>-7.8816096789975365E-3</v>
          </cell>
          <cell r="F42">
            <v>-2.1168354729931879E-2</v>
          </cell>
          <cell r="H42">
            <v>-5.3996829156020026E-2</v>
          </cell>
          <cell r="J42">
            <v>-4.0720847871826178E-2</v>
          </cell>
          <cell r="L42">
            <v>-1.6487339698444278E-2</v>
          </cell>
          <cell r="N42">
            <v>0.17764449671663979</v>
          </cell>
          <cell r="P42">
            <v>9.2847274808174358E-3</v>
          </cell>
          <cell r="S42">
            <v>0</v>
          </cell>
        </row>
        <row r="43">
          <cell r="A43" t="str">
            <v>FORECAST HOURS</v>
          </cell>
          <cell r="B43">
            <v>360</v>
          </cell>
          <cell r="D43">
            <v>345</v>
          </cell>
          <cell r="F43">
            <v>345</v>
          </cell>
          <cell r="H43">
            <v>355</v>
          </cell>
          <cell r="J43">
            <v>340</v>
          </cell>
          <cell r="L43">
            <v>360</v>
          </cell>
          <cell r="N43">
            <v>368.25</v>
          </cell>
          <cell r="P43">
            <v>2473.25</v>
          </cell>
          <cell r="R43" t="str">
            <v>Daily Numbers</v>
          </cell>
          <cell r="S43">
            <v>0</v>
          </cell>
        </row>
        <row r="44">
          <cell r="A44" t="str">
            <v>ACTUAL HOURS</v>
          </cell>
          <cell r="B44">
            <v>300.25</v>
          </cell>
          <cell r="D44">
            <v>329.75</v>
          </cell>
          <cell r="F44">
            <v>409.25</v>
          </cell>
          <cell r="H44">
            <v>355.25</v>
          </cell>
          <cell r="J44">
            <v>389</v>
          </cell>
          <cell r="L44">
            <v>331.5</v>
          </cell>
          <cell r="N44">
            <v>360.25</v>
          </cell>
          <cell r="P44">
            <v>2475.25</v>
          </cell>
          <cell r="S44">
            <v>0</v>
          </cell>
        </row>
        <row r="45">
          <cell r="A45" t="str">
            <v>VARIANCE</v>
          </cell>
          <cell r="B45">
            <v>-59.75</v>
          </cell>
          <cell r="D45">
            <v>-15.25</v>
          </cell>
          <cell r="F45">
            <v>64.25</v>
          </cell>
          <cell r="H45">
            <v>0.25</v>
          </cell>
          <cell r="J45">
            <v>49</v>
          </cell>
          <cell r="L45">
            <v>-28.5</v>
          </cell>
          <cell r="N45">
            <v>-8</v>
          </cell>
          <cell r="P45">
            <v>2</v>
          </cell>
          <cell r="S45">
            <v>0</v>
          </cell>
        </row>
        <row r="46">
          <cell r="A46" t="str">
            <v>FORECAST WAGES</v>
          </cell>
          <cell r="B46">
            <v>5900</v>
          </cell>
          <cell r="D46">
            <v>5600</v>
          </cell>
          <cell r="F46">
            <v>5700</v>
          </cell>
          <cell r="H46">
            <v>5600</v>
          </cell>
          <cell r="J46">
            <v>5600</v>
          </cell>
          <cell r="L46">
            <v>5900</v>
          </cell>
          <cell r="N46">
            <v>5826</v>
          </cell>
          <cell r="P46">
            <v>40126</v>
          </cell>
          <cell r="S46">
            <v>0</v>
          </cell>
        </row>
        <row r="47">
          <cell r="A47" t="str">
            <v>ACTUAL WAGES</v>
          </cell>
          <cell r="B47">
            <v>4629.26</v>
          </cell>
          <cell r="D47">
            <v>5367.18</v>
          </cell>
          <cell r="F47">
            <v>6806.52</v>
          </cell>
          <cell r="H47">
            <v>6040.2300000000005</v>
          </cell>
          <cell r="J47">
            <v>6454.71</v>
          </cell>
          <cell r="L47">
            <v>5386.54</v>
          </cell>
          <cell r="N47">
            <v>5627.5999999999995</v>
          </cell>
          <cell r="P47">
            <v>40312.039999999994</v>
          </cell>
          <cell r="S47">
            <v>0</v>
          </cell>
        </row>
        <row r="48">
          <cell r="A48" t="str">
            <v>VARIANCE</v>
          </cell>
          <cell r="B48">
            <v>-1270.7399999999998</v>
          </cell>
          <cell r="D48">
            <v>-232.81999999999971</v>
          </cell>
          <cell r="F48">
            <v>1106.5200000000004</v>
          </cell>
          <cell r="H48">
            <v>440.23000000000047</v>
          </cell>
          <cell r="J48">
            <v>854.71</v>
          </cell>
          <cell r="L48">
            <v>-513.46</v>
          </cell>
          <cell r="N48">
            <v>-198.40000000000055</v>
          </cell>
          <cell r="P48">
            <v>186.0399999999936</v>
          </cell>
          <cell r="S48">
            <v>0</v>
          </cell>
        </row>
        <row r="49">
          <cell r="A49" t="str">
            <v>SCRIPT COUNT</v>
          </cell>
          <cell r="B49">
            <v>64</v>
          </cell>
          <cell r="D49">
            <v>48</v>
          </cell>
          <cell r="F49">
            <v>163</v>
          </cell>
          <cell r="H49">
            <v>124</v>
          </cell>
          <cell r="J49">
            <v>120</v>
          </cell>
          <cell r="L49">
            <v>164</v>
          </cell>
          <cell r="N49">
            <v>155</v>
          </cell>
          <cell r="P49">
            <v>838</v>
          </cell>
          <cell r="S49">
            <v>0</v>
          </cell>
        </row>
      </sheetData>
      <sheetData sheetId="9"/>
      <sheetData sheetId="10">
        <row r="1">
          <cell r="Z1" t="str">
            <v>DEPTS</v>
          </cell>
        </row>
        <row r="2">
          <cell r="Z2" t="str">
            <v>0101-GROCERY</v>
          </cell>
        </row>
        <row r="3">
          <cell r="Z3" t="str">
            <v>1601-DAIRY</v>
          </cell>
        </row>
        <row r="4">
          <cell r="Z4" t="str">
            <v>1651-FROZEN</v>
          </cell>
        </row>
        <row r="5">
          <cell r="Z5" t="str">
            <v>0100-TOTAL GROCERY</v>
          </cell>
        </row>
        <row r="6">
          <cell r="Z6" t="str">
            <v>0300-TOTAL FLORAL</v>
          </cell>
          <cell r="AB6" t="str">
            <v>$C$40:$R$57</v>
          </cell>
        </row>
        <row r="7">
          <cell r="Z7" t="str">
            <v>0401-HOME HEALTH &amp; BEAUTY</v>
          </cell>
        </row>
        <row r="8">
          <cell r="Z8" t="str">
            <v>0700-TOTAL COFFEE BAR</v>
          </cell>
        </row>
        <row r="9">
          <cell r="Z9" t="str">
            <v>8801-PHARMACISTS</v>
          </cell>
        </row>
        <row r="10">
          <cell r="Z10" t="str">
            <v>9801-TECH CLERKS</v>
          </cell>
        </row>
        <row r="11">
          <cell r="Z11" t="str">
            <v>0800-TOTAL PHARMACY</v>
          </cell>
        </row>
        <row r="12">
          <cell r="Z12" t="str">
            <v>1000-TOTAL ALCOHOL BEVERAGE (TAB)</v>
          </cell>
        </row>
        <row r="13">
          <cell r="Z13" t="str">
            <v>1500-TOTAL PREPACKAGED MEAT</v>
          </cell>
        </row>
        <row r="14">
          <cell r="Z14" t="str">
            <v>1402-MEAT</v>
          </cell>
        </row>
        <row r="15">
          <cell r="Z15" t="str">
            <v>1451-SERVICE MEAT AND SEAFOOD</v>
          </cell>
        </row>
        <row r="16">
          <cell r="Z16" t="str">
            <v>1400-TOTAL MEAT</v>
          </cell>
        </row>
        <row r="17">
          <cell r="Z17" t="str">
            <v>1701-CONVENIENCE</v>
          </cell>
        </row>
        <row r="18">
          <cell r="Z18" t="str">
            <v>1800-TOTAL PRODUCE</v>
          </cell>
        </row>
        <row r="19">
          <cell r="Z19" t="str">
            <v>2000-TOTAL DELI</v>
          </cell>
        </row>
        <row r="20">
          <cell r="Z20" t="str">
            <v>2200-TOTAL BAKERY</v>
          </cell>
        </row>
        <row r="21">
          <cell r="Z21" t="str">
            <v>2401-FUEL STATION</v>
          </cell>
        </row>
        <row r="22">
          <cell r="Z22" t="str">
            <v>2450-TOTAL OTHER</v>
          </cell>
        </row>
        <row r="23">
          <cell r="Z23" t="str">
            <v>3900-TOTAL PREPARED FOODS</v>
          </cell>
        </row>
        <row r="24">
          <cell r="Z24" t="str">
            <v>2551-ADMINISTRATION</v>
          </cell>
        </row>
        <row r="25">
          <cell r="Z25" t="str">
            <v>2651-FRONT END</v>
          </cell>
        </row>
        <row r="26">
          <cell r="Z26" t="str">
            <v>F.E. - S.C.O.T.</v>
          </cell>
        </row>
        <row r="27">
          <cell r="Z27" t="str">
            <v>F.E. - CHECKER</v>
          </cell>
        </row>
        <row r="28">
          <cell r="Z28" t="str">
            <v>F.E. - COURTESY CLK</v>
          </cell>
        </row>
        <row r="29">
          <cell r="Z29" t="str">
            <v>2650-TOTAL FRONT END</v>
          </cell>
        </row>
        <row r="30">
          <cell r="Z30" t="str">
            <v>0010-ALL DEPARTMENTS</v>
          </cell>
        </row>
        <row r="31">
          <cell r="Z3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XFD65451"/>
  <sheetViews>
    <sheetView showGridLines="0" tabSelected="1" showOutlineSymbols="0" zoomScale="70" zoomScaleNormal="70" zoomScaleSheetLayoutView="5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K24" sqref="AK24"/>
    </sheetView>
  </sheetViews>
  <sheetFormatPr defaultRowHeight="12.75" outlineLevelCol="1" x14ac:dyDescent="0.2"/>
  <cols>
    <col min="1" max="1" width="21.28515625" style="1" bestFit="1" customWidth="1"/>
    <col min="2" max="2" width="11.5703125" style="1" customWidth="1"/>
    <col min="3" max="3" width="11.5703125" style="1" bestFit="1" customWidth="1"/>
    <col min="4" max="4" width="10" style="1" bestFit="1" customWidth="1"/>
    <col min="5" max="5" width="10" style="5" bestFit="1" customWidth="1"/>
    <col min="6" max="6" width="15.7109375" style="1" customWidth="1"/>
    <col min="7" max="7" width="12.42578125" style="1" customWidth="1"/>
    <col min="8" max="9" width="13.140625" style="1" bestFit="1" customWidth="1"/>
    <col min="10" max="10" width="8.85546875" style="1" hidden="1" customWidth="1"/>
    <col min="11" max="11" width="10.7109375" style="1" customWidth="1"/>
    <col min="12" max="12" width="10.85546875" style="5" bestFit="1" customWidth="1"/>
    <col min="13" max="13" width="15.28515625" style="64" customWidth="1"/>
    <col min="14" max="14" width="9.28515625" style="6" hidden="1" customWidth="1"/>
    <col min="15" max="15" width="10" style="19" hidden="1" customWidth="1" outlineLevel="1"/>
    <col min="16" max="16" width="11.5703125" style="19" hidden="1" customWidth="1" outlineLevel="1"/>
    <col min="17" max="17" width="8.85546875" style="1" customWidth="1" collapsed="1"/>
    <col min="18" max="18" width="8.42578125" style="1" hidden="1" customWidth="1" collapsed="1"/>
    <col min="19" max="19" width="12" style="1" customWidth="1"/>
    <col min="20" max="20" width="10.7109375" style="1" bestFit="1" customWidth="1"/>
    <col min="21" max="21" width="11.28515625" style="1" customWidth="1"/>
    <col min="22" max="22" width="10.85546875" style="1" bestFit="1" customWidth="1"/>
    <col min="23" max="23" width="10" style="1" hidden="1" customWidth="1"/>
    <col min="24" max="24" width="9.28515625" style="1" bestFit="1" customWidth="1"/>
    <col min="25" max="25" width="12.5703125" style="1" hidden="1" customWidth="1"/>
    <col min="26" max="27" width="11.5703125" style="1" bestFit="1" customWidth="1"/>
    <col min="28" max="28" width="14.42578125" style="1" bestFit="1" customWidth="1"/>
    <col min="29" max="29" width="14.5703125" style="1" customWidth="1"/>
    <col min="30" max="31" width="11.85546875" style="1" hidden="1" customWidth="1"/>
    <col min="32" max="32" width="10.7109375" style="1" bestFit="1" customWidth="1"/>
    <col min="33" max="33" width="11.7109375" style="1" bestFit="1" customWidth="1"/>
    <col min="34" max="34" width="11.85546875" style="1" customWidth="1"/>
    <col min="35" max="35" width="13" style="1" bestFit="1" customWidth="1"/>
    <col min="36" max="36" width="0" style="1" hidden="1" customWidth="1"/>
    <col min="37" max="37" width="13.140625" style="1" bestFit="1" customWidth="1"/>
    <col min="38" max="38" width="10.7109375" style="1" bestFit="1" customWidth="1"/>
    <col min="39" max="16384" width="9.140625" style="1"/>
  </cols>
  <sheetData>
    <row r="1" spans="1:37" ht="30" x14ac:dyDescent="0.4">
      <c r="A1" s="498" t="s">
        <v>48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</row>
    <row r="2" spans="1:37" ht="15.95" customHeight="1" thickBot="1" x14ac:dyDescent="0.3">
      <c r="A2" s="209">
        <f>'Daily Numbers'!A2</f>
        <v>1234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2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0"/>
    </row>
    <row r="3" spans="1:37" s="2" customFormat="1" ht="15.95" customHeight="1" x14ac:dyDescent="0.25">
      <c r="A3" s="60" t="s">
        <v>45</v>
      </c>
      <c r="B3" s="283" t="str">
        <f ca="1">A70  &amp; " Sales"</f>
        <v>Sunday Sales</v>
      </c>
      <c r="C3" s="65"/>
      <c r="D3" s="65"/>
      <c r="E3" s="66"/>
      <c r="F3" s="502" t="s">
        <v>109</v>
      </c>
      <c r="G3" s="503"/>
      <c r="H3" s="504" t="s">
        <v>146</v>
      </c>
      <c r="I3" s="505"/>
      <c r="J3" s="505"/>
      <c r="K3" s="505"/>
      <c r="L3" s="506"/>
      <c r="M3" s="206" t="str">
        <f ca="1">A74</f>
        <v>Monday</v>
      </c>
      <c r="N3" s="233"/>
      <c r="O3" s="284"/>
      <c r="P3" s="284"/>
      <c r="Q3" s="89" t="str">
        <f ca="1">A70</f>
        <v>Sunday</v>
      </c>
      <c r="R3" s="87"/>
      <c r="S3" s="88"/>
      <c r="T3" s="88"/>
      <c r="U3" s="495" t="s">
        <v>147</v>
      </c>
      <c r="V3" s="496"/>
      <c r="W3" s="496"/>
      <c r="X3" s="496"/>
      <c r="Y3" s="496"/>
      <c r="Z3" s="496"/>
      <c r="AA3" s="496"/>
      <c r="AB3" s="496"/>
      <c r="AC3" s="497"/>
      <c r="AD3" s="496" t="s">
        <v>11</v>
      </c>
      <c r="AE3" s="497"/>
      <c r="AF3" s="495" t="s">
        <v>147</v>
      </c>
      <c r="AG3" s="496"/>
      <c r="AH3" s="496"/>
      <c r="AI3" s="453" t="s">
        <v>168</v>
      </c>
    </row>
    <row r="4" spans="1:37" ht="15.75" customHeight="1" x14ac:dyDescent="0.25">
      <c r="A4" s="305">
        <f>'Daily Numbers'!H4</f>
        <v>42861</v>
      </c>
      <c r="B4" s="306" t="s">
        <v>12</v>
      </c>
      <c r="C4" s="61" t="s">
        <v>13</v>
      </c>
      <c r="D4" s="62"/>
      <c r="E4" s="62"/>
      <c r="F4" s="72" t="s">
        <v>12</v>
      </c>
      <c r="G4" s="73"/>
      <c r="H4" s="259" t="s">
        <v>145</v>
      </c>
      <c r="I4" s="219" t="s">
        <v>102</v>
      </c>
      <c r="J4" s="218"/>
      <c r="K4" s="218" t="s">
        <v>144</v>
      </c>
      <c r="L4" s="260"/>
      <c r="M4" s="235" t="s">
        <v>14</v>
      </c>
      <c r="N4" s="307"/>
      <c r="O4" s="308"/>
      <c r="P4" s="308"/>
      <c r="Q4" s="227" t="s">
        <v>15</v>
      </c>
      <c r="R4" s="228"/>
      <c r="S4" s="229"/>
      <c r="T4" s="228"/>
      <c r="U4" s="258" t="s">
        <v>16</v>
      </c>
      <c r="V4" s="61"/>
      <c r="W4" s="61"/>
      <c r="X4" s="61"/>
      <c r="Y4" s="61"/>
      <c r="Z4" s="493" t="s">
        <v>17</v>
      </c>
      <c r="AA4" s="494"/>
      <c r="AB4" s="494"/>
      <c r="AC4" s="276" t="s">
        <v>178</v>
      </c>
      <c r="AD4" s="499" t="s">
        <v>105</v>
      </c>
      <c r="AE4" s="500"/>
      <c r="AF4" s="501" t="s">
        <v>18</v>
      </c>
      <c r="AG4" s="499"/>
      <c r="AH4" s="499"/>
      <c r="AI4" s="454" t="s">
        <v>166</v>
      </c>
    </row>
    <row r="5" spans="1:37" s="365" customFormat="1" ht="20.100000000000001" customHeight="1" thickBot="1" x14ac:dyDescent="0.3">
      <c r="A5" s="339" t="s">
        <v>10</v>
      </c>
      <c r="B5" s="340" t="s">
        <v>0</v>
      </c>
      <c r="C5" s="341" t="s">
        <v>0</v>
      </c>
      <c r="D5" s="342" t="s">
        <v>19</v>
      </c>
      <c r="E5" s="343" t="s">
        <v>20</v>
      </c>
      <c r="F5" s="344" t="s">
        <v>0</v>
      </c>
      <c r="G5" s="345" t="s">
        <v>21</v>
      </c>
      <c r="H5" s="346" t="s">
        <v>0</v>
      </c>
      <c r="I5" s="347" t="s">
        <v>0</v>
      </c>
      <c r="J5" s="342" t="s">
        <v>21</v>
      </c>
      <c r="K5" s="348" t="s">
        <v>19</v>
      </c>
      <c r="L5" s="349" t="s">
        <v>20</v>
      </c>
      <c r="M5" s="339" t="s">
        <v>22</v>
      </c>
      <c r="N5" s="341"/>
      <c r="O5" s="350"/>
      <c r="P5" s="350"/>
      <c r="Q5" s="351" t="s">
        <v>23</v>
      </c>
      <c r="R5" s="352" t="s">
        <v>104</v>
      </c>
      <c r="S5" s="353" t="s">
        <v>24</v>
      </c>
      <c r="T5" s="345" t="s">
        <v>25</v>
      </c>
      <c r="U5" s="354" t="s">
        <v>26</v>
      </c>
      <c r="V5" s="355" t="s">
        <v>57</v>
      </c>
      <c r="W5" s="356" t="s">
        <v>39</v>
      </c>
      <c r="X5" s="357" t="s">
        <v>20</v>
      </c>
      <c r="Y5" s="356" t="s">
        <v>58</v>
      </c>
      <c r="Z5" s="358" t="s">
        <v>26</v>
      </c>
      <c r="AA5" s="359" t="s">
        <v>169</v>
      </c>
      <c r="AB5" s="359" t="s">
        <v>148</v>
      </c>
      <c r="AC5" s="360" t="s">
        <v>149</v>
      </c>
      <c r="AD5" s="361" t="s">
        <v>23</v>
      </c>
      <c r="AE5" s="362" t="s">
        <v>24</v>
      </c>
      <c r="AF5" s="363" t="s">
        <v>26</v>
      </c>
      <c r="AG5" s="364" t="s">
        <v>102</v>
      </c>
      <c r="AH5" s="447" t="s">
        <v>47</v>
      </c>
      <c r="AI5" s="455" t="s">
        <v>167</v>
      </c>
    </row>
    <row r="6" spans="1:37" s="79" customFormat="1" ht="21" customHeight="1" x14ac:dyDescent="0.25">
      <c r="A6" s="81" t="s">
        <v>9</v>
      </c>
      <c r="B6" s="288">
        <f ca="1">IF($A$70="Saturday",VLOOKUP(A6,'Daily Numbers'!A:H,8,0),IF($A$70="Sunday",VLOOKUP('Daily Scorecard'!A6,'Daily Numbers'!A:H,2,0),IF($A$70="Monday",VLOOKUP('Daily Scorecard'!A6,'Daily Numbers'!A:H,3,0),IF($A$70="Tuesday",VLOOKUP('Daily Scorecard'!A6,'Daily Numbers'!A:H,4,0),IF($A$70="Wednesday",VLOOKUP('Daily Scorecard'!A6,'Daily Numbers'!A:H,5,0),IF($A$70="Thursday",VLOOKUP('Daily Scorecard'!A6,'Daily Numbers'!A:H,6,0),IF($A$70="Friday",VLOOKUP('Daily Scorecard'!A6,'Daily Numbers'!A:H,7,0),0)))))))</f>
        <v>25884</v>
      </c>
      <c r="C6" s="289">
        <f ca="1">IF($A$70="Saturday",VLOOKUP(A6,'Daily Numbers'!AC:AK,8,0),IF($A$70="Sunday",VLOOKUP('Daily Scorecard'!A6,'Daily Numbers'!AC:AK,2,0),IF($A$70="Monday",VLOOKUP('Daily Scorecard'!A6,'Daily Numbers'!AC:AK,3,0),IF($A$70="Tuesday",VLOOKUP('Daily Scorecard'!A6,'Daily Numbers'!AC:AK,4,0),IF($A$70="Wednesday",VLOOKUP('Daily Scorecard'!A6,'Daily Numbers'!AC:AK,5,0),IF($A$70="Thursday",VLOOKUP('Daily Scorecard'!A6,'Daily Numbers'!AC:AK,6,0),IF($A$70="Friday",VLOOKUP('Daily Scorecard'!A6,'Daily Numbers'!AC:AK,7,0),0)))))))</f>
        <v>35530</v>
      </c>
      <c r="D6" s="75">
        <f t="shared" ref="D6:D23" ca="1" si="0">IF(ISERROR((B6-C6)/C6),"",(B6-C6)/C6)</f>
        <v>-0.27148888263439347</v>
      </c>
      <c r="E6" s="163">
        <f t="shared" ref="E6:E9" ca="1" si="1">B6-C6</f>
        <v>-9646</v>
      </c>
      <c r="F6" s="164">
        <f>VLOOKUP(A6,'Daily Numbers'!A:I,9,0)</f>
        <v>25884</v>
      </c>
      <c r="G6" s="165">
        <f t="shared" ref="G6:G20" si="2">F6/$F$24</f>
        <v>0.44572255131560823</v>
      </c>
      <c r="H6" s="290">
        <f ca="1">IF($A$74="Sunday",'Daily Data'!K26,IF($A$74="Monday",'Daily Data'!L26,IF($A$74="Tuesday",'Daily Data'!M26,IF($A$74="Wednesday",'Daily Data'!N26,IF($A$74="Thursday",'Daily Data'!O26,IF($A$74="Friday",'Daily Data'!P26,IF($A$74="Saturday",'Daily Data'!Q26)))))))</f>
        <v>157134</v>
      </c>
      <c r="I6" s="291">
        <f>'Daily Data'!B25</f>
        <v>160000</v>
      </c>
      <c r="J6" s="75">
        <f t="shared" ref="J6:J20" ca="1" si="3">H6/$F$24</f>
        <v>2.7058479129356661</v>
      </c>
      <c r="K6" s="76">
        <f ca="1">IF(ISERROR((H6-I6)/H6),"",(H6-I6)/H6)</f>
        <v>-1.8239209846373158E-2</v>
      </c>
      <c r="L6" s="262">
        <f ca="1">H6-I6</f>
        <v>-2866</v>
      </c>
      <c r="M6" s="292">
        <f ca="1">IF($M$3="Sunday",VLOOKUP(A6,'Daily Numbers'!AC:AJ,2,0),IF($M$3="Monday",VLOOKUP(A6,'Daily Numbers'!AC:AJ,3,0),IF($M$3="Tuesday",VLOOKUP(A6,'Daily Numbers'!AC:AJ,4,0),IF($M$3="Wednesday",VLOOKUP(A6,'Daily Numbers'!AC:AJ,5,0),IF($M$3="Thursday",VLOOKUP(A6,'Daily Numbers'!AC:AJ,6,0),IF($M$3="Friday",VLOOKUP(A6,'Daily Numbers'!AC:AJ,7,0),IF($M$3="Saturday",VLOOKUP(A6,'Daily Numbers'!AC:AJ,8,0))))))))</f>
        <v>28433</v>
      </c>
      <c r="N6" s="77"/>
      <c r="O6" s="74">
        <v>26480.959999999999</v>
      </c>
      <c r="P6" s="74">
        <v>130389.23000000001</v>
      </c>
      <c r="Q6" s="293">
        <f ca="1">IF($Q$3="Saturday",VLOOKUP('Daily Scorecard'!A6,'Daily Numbers'!T:AA,8,0),IF($Q$3="Sunday",VLOOKUP('Daily Scorecard'!A6,'Daily Numbers'!T:AA,2,0),IF($Q$3="Monday",VLOOKUP('Daily Scorecard'!A6,'Daily Numbers'!T:AA,3,0),IF($Q$3="Tuesday",VLOOKUP('Daily Scorecard'!A6,'Daily Numbers'!T:AA,4,0),IF($Q$3="Wednesday",VLOOKUP('Daily Scorecard'!A6,'Daily Numbers'!T:AA,5,0),IF($Q$3="Thursday",VLOOKUP('Daily Scorecard'!A6,'Daily Numbers'!T:AA,6,0),IF($Q$3="Friday",VLOOKUP('Daily Scorecard'!A6,'Daily Numbers'!T:AA,7,0))))))))</f>
        <v>41</v>
      </c>
      <c r="R6" s="294">
        <f ca="1">IF($Q$3="Saturday",VLOOKUP('Daily Scorecard'!A6,'Daily Numbers'!BZ:ZF,8,0),IF($Q$3="Sunday",VLOOKUP('Daily Scorecard'!A6,'Daily Numbers'!BZ:ZF,2,0),IF($Q$3="Monday",VLOOKUP('Daily Scorecard'!A6,'Daily Numbers'!BZ:ZF,3,0),IF($Q$3="Tuesday",VLOOKUP('Daily Scorecard'!A6,'Daily Numbers'!BZ:ZF,4,0),IF($Q$3="Wednesday",VLOOKUP('Daily Scorecard'!A6,'Daily Numbers'!BZ:ZF,5,0),IF($Q$3="Thursday",VLOOKUP('Daily Scorecard'!A6,'Daily Numbers'!BZ:ZF,6,0),IF($Q$3="Friday",VLOOKUP('Daily Scorecard'!A6,'Daily Numbers'!BZ:ZF,7,0))))))))</f>
        <v>0</v>
      </c>
      <c r="S6" s="295">
        <f ca="1">IF($Q$3="Saturday",VLOOKUP('Daily Scorecard'!A6,'Daily Numbers'!K:R,8,0),IF($Q$3="Sunday",VLOOKUP('Daily Scorecard'!A6,'Daily Numbers'!K:R,2,0),IF($Q$3="Monday",VLOOKUP('Daily Scorecard'!A6,'Daily Numbers'!K:R,3,0),IF($Q$3="Tuesday",VLOOKUP('Daily Scorecard'!A6,'Daily Numbers'!K:R,4,0),IF($Q$3="Wednesday",VLOOKUP('Daily Scorecard'!A6,'Daily Numbers'!K:R,5,0),IF($Q$3="Thursday",VLOOKUP('Daily Scorecard'!A6,'Daily Numbers'!K:R,6,0),IF($Q$3="Friday",VLOOKUP('Daily Scorecard'!A6,'Daily Numbers'!K:R,7,0))))))))</f>
        <v>907</v>
      </c>
      <c r="T6" s="296">
        <f ca="1">IF(ISERROR(S6/B6),"",S6/B6)</f>
        <v>3.5040951939422034E-2</v>
      </c>
      <c r="U6" s="280">
        <f ca="1">IF($A$74="Sunday",'Daily Data'!K31,IF($A$74="Monday",'Daily Data'!L31,IF($A$74="Tuesday",'Daily Data'!M31,IF($A$74="Wednesday",'Daily Data'!N31,IF($A$74="Thursday",'Daily Data'!O31,IF($A$74="Friday",'Daily Data'!P31,IF($A$74="Saturday",'Daily Data'!Q31)))))))</f>
        <v>292</v>
      </c>
      <c r="V6" s="297">
        <f>VLOOKUP(A6,'Daily Numbers'!AW:BE,9,FALSE)</f>
        <v>282</v>
      </c>
      <c r="W6" s="248"/>
      <c r="X6" s="297">
        <f ca="1">V6-U6</f>
        <v>-10</v>
      </c>
      <c r="Y6" s="298">
        <f ca="1">IFERROR(U6/V6,"")</f>
        <v>1.0354609929078014</v>
      </c>
      <c r="Z6" s="299">
        <f ca="1">IF($A$74="Sunday",'Daily Data'!K37,IF($A$74="Monday",'Daily Data'!L37,IF($A$74="Tuesday",'Daily Data'!M37,IF($A$74="Wednesday",'Daily Data'!N37,IF($A$74="Thursday",'Daily Data'!O37,IF($A$74="Friday",'Daily Data'!P37,IF($A$74="Saturday",'Daily Data'!Q37)))))))</f>
        <v>5614</v>
      </c>
      <c r="AA6" s="281">
        <f ca="1">AG6*H6</f>
        <v>5311.1291999999994</v>
      </c>
      <c r="AB6" s="281">
        <f>'Daily Data'!B36</f>
        <v>5390</v>
      </c>
      <c r="AC6" s="282">
        <f ca="1">Z6-AA6</f>
        <v>302.8708000000006</v>
      </c>
      <c r="AD6" s="300">
        <f ca="1">IF($Q$3="Saturday",VLOOKUP('Daily Scorecard'!A6,'Daily Numbers'!CJ:CQ,2,0),IF($Q$3="Sunday",VLOOKUP('Daily Scorecard'!A6,'Daily Numbers'!CJ:CQ,3,0),IF($Q$3="Monday",VLOOKUP('Daily Scorecard'!A6,'Daily Numbers'!CJ:CQ,4,0),IF($Q$3="Tuesday",VLOOKUP('Daily Scorecard'!A6,'Daily Numbers'!CJ:CQ,5,0),IF($Q$3="Wednesday",VLOOKUP('Daily Scorecard'!A6,'Daily Numbers'!CJ:CQ,6,0),IF($Q$3="Thursday",VLOOKUP('Daily Scorecard'!A6,'Daily Numbers'!CJ:CQ,7,0),IF($Q$3="Friday",VLOOKUP('Daily Scorecard'!A6,'Daily Numbers'!CJ:CQ,8,0))))))))</f>
        <v>0</v>
      </c>
      <c r="AE6" s="301">
        <f ca="1">IF($Q$3="Saturday",VLOOKUP('Daily Scorecard'!A6,'Daily Numbers'!DC:DJ,2,0),IF($Q$3="Sunday",VLOOKUP('Daily Scorecard'!A6,'Daily Numbers'!DC:DJ,3,0),IF($Q$3="Monday",VLOOKUP('Daily Scorecard'!A6,'Daily Numbers'!DC:DJ,4,0),IF($Q$3="Tuesday",VLOOKUP('Daily Scorecard'!A6,'Daily Numbers'!DC:DJ,5,0),IF($Q$3="Wednesday",VLOOKUP('Daily Scorecard'!A6,'Daily Numbers'!DC:DJ,6,0),IF($Q$3="Thursday",VLOOKUP('Daily Scorecard'!A6,'Daily Numbers'!DC:DJ,7,0),IF($Q$3="Friday",VLOOKUP('Daily Scorecard'!A6,'Daily Numbers'!DC:DJ,8,0))))))))</f>
        <v>0</v>
      </c>
      <c r="AF6" s="302">
        <f ca="1">IF(ISERROR(Z6/H6),"",Z6/H6)</f>
        <v>3.572746827548462E-2</v>
      </c>
      <c r="AG6" s="303">
        <f>'Daily Numbers'!DS5</f>
        <v>3.3799999999999997E-2</v>
      </c>
      <c r="AH6" s="304">
        <f ca="1">IF(ISERROR(AF6-AG6),"",ROUND(AF6,4)-ROUND(AG6,4))</f>
        <v>1.9000000000000059E-3</v>
      </c>
      <c r="AI6" s="292">
        <f ca="1">IFERROR((AH6*H6)/(AB6/V6),"")</f>
        <v>15.620110797773703</v>
      </c>
    </row>
    <row r="7" spans="1:37" s="79" customFormat="1" ht="21" customHeight="1" x14ac:dyDescent="0.25">
      <c r="A7" s="82" t="s">
        <v>96</v>
      </c>
      <c r="B7" s="161">
        <f ca="1">IF($A$70="Saturday",VLOOKUP(A7,'Daily Numbers'!A:H,8,0),IF($A$70="Sunday",VLOOKUP('Daily Scorecard'!A7,'Daily Numbers'!A:H,2,0),IF($A$70="Monday",VLOOKUP('Daily Scorecard'!A7,'Daily Numbers'!A:H,3,0),IF($A$70="Tuesday",VLOOKUP('Daily Scorecard'!A7,'Daily Numbers'!A:H,4,0),IF($A$70="Wednesday",VLOOKUP('Daily Scorecard'!A7,'Daily Numbers'!A:H,5,0),IF($A$70="Thursday",VLOOKUP('Daily Scorecard'!A7,'Daily Numbers'!A:H,6,0),IF($A$70="Friday",VLOOKUP('Daily Scorecard'!A7,'Daily Numbers'!A:H,7,0),0)))))))</f>
        <v>4048</v>
      </c>
      <c r="C7" s="162">
        <f ca="1">IF($A$70="Saturday",VLOOKUP(A7,'Daily Numbers'!AC:AK,8,0),IF($A$70="Sunday",VLOOKUP('Daily Scorecard'!A7,'Daily Numbers'!AC:AK,2,0),IF($A$70="Monday",VLOOKUP('Daily Scorecard'!A7,'Daily Numbers'!AC:AK,3,0),IF($A$70="Tuesday",VLOOKUP('Daily Scorecard'!A7,'Daily Numbers'!AC:AK,4,0),IF($A$70="Wednesday",VLOOKUP('Daily Scorecard'!A7,'Daily Numbers'!AC:AK,5,0),IF($A$70="Thursday",VLOOKUP('Daily Scorecard'!A7,'Daily Numbers'!AC:AK,6,0),IF($A$70="Friday",VLOOKUP('Daily Scorecard'!A7,'Daily Numbers'!AC:AK,7,0),0)))))))</f>
        <v>6695</v>
      </c>
      <c r="D7" s="75">
        <f t="shared" ca="1" si="0"/>
        <v>-0.39536967886482449</v>
      </c>
      <c r="E7" s="163">
        <f t="shared" ca="1" si="1"/>
        <v>-2647</v>
      </c>
      <c r="F7" s="164">
        <f>VLOOKUP(A7,'Daily Numbers'!A:I,9,0)</f>
        <v>4048</v>
      </c>
      <c r="G7" s="165">
        <f t="shared" si="2"/>
        <v>6.9706571153051386E-2</v>
      </c>
      <c r="H7" s="261">
        <f ca="1">IF($A$74="Sunday",'Daily Data'!K47,IF($A$74="Monday",'Daily Data'!L47,IF($A$74="Tuesday",'Daily Data'!M47,IF($A$74="Wednesday",'Daily Data'!N47,IF($A$74="Thursday",'Daily Data'!O47,IF($A$74="Friday",'Daily Data'!P47,IF($A$74="Saturday",'Daily Data'!Q47)))))))</f>
        <v>25776</v>
      </c>
      <c r="I7" s="166">
        <f>'Daily Data'!B46</f>
        <v>26000</v>
      </c>
      <c r="J7" s="75">
        <f t="shared" ca="1" si="3"/>
        <v>0.44386279101804654</v>
      </c>
      <c r="K7" s="76">
        <f t="shared" ref="K7:K23" ca="1" si="4">IF(ISERROR((H7-I7)/H7),"",(H7-I7)/H7)</f>
        <v>-8.6902545003103657E-3</v>
      </c>
      <c r="L7" s="262">
        <f t="shared" ref="L7:L23" ca="1" si="5">H7-I7</f>
        <v>-224</v>
      </c>
      <c r="M7" s="204">
        <f ca="1">IF($M$3="Sunday",VLOOKUP(A7,'Daily Numbers'!AC:AJ,2,0),IF($M$3="Monday",VLOOKUP(A7,'Daily Numbers'!AC:AJ,3,0),IF($M$3="Tuesday",VLOOKUP(A7,'Daily Numbers'!AC:AJ,4,0),IF($M$3="Wednesday",VLOOKUP(A7,'Daily Numbers'!AC:AJ,5,0),IF($M$3="Thursday",VLOOKUP(A7,'Daily Numbers'!AC:AJ,6,0),IF($M$3="Friday",VLOOKUP(A7,'Daily Numbers'!AC:AJ,7,0),IF($M$3="Saturday",VLOOKUP(A7,'Daily Numbers'!AC:AJ,8,0))))))))</f>
        <v>4103</v>
      </c>
      <c r="N7" s="77"/>
      <c r="O7" s="74">
        <v>1408.96</v>
      </c>
      <c r="P7" s="74">
        <v>4196.47</v>
      </c>
      <c r="Q7" s="194">
        <f ca="1">IF($Q$3="Saturday",VLOOKUP('Daily Scorecard'!A7,'Daily Numbers'!T:AA,8,0),IF($Q$3="Sunday",VLOOKUP('Daily Scorecard'!A7,'Daily Numbers'!T:AA,2,0),IF($Q$3="Monday",VLOOKUP('Daily Scorecard'!A7,'Daily Numbers'!T:AA,3,0),IF($Q$3="Tuesday",VLOOKUP('Daily Scorecard'!A7,'Daily Numbers'!T:AA,4,0),IF($Q$3="Wednesday",VLOOKUP('Daily Scorecard'!A7,'Daily Numbers'!T:AA,5,0),IF($Q$3="Thursday",VLOOKUP('Daily Scorecard'!A7,'Daily Numbers'!T:AA,6,0),IF($Q$3="Friday",VLOOKUP('Daily Scorecard'!A7,'Daily Numbers'!T:AA,7,0))))))))</f>
        <v>0</v>
      </c>
      <c r="R7" s="193">
        <f ca="1">IF($Q$3="Saturday",VLOOKUP('Daily Scorecard'!A7,'Daily Numbers'!BZ:ZF,8,0),IF($Q$3="Sunday",VLOOKUP('Daily Scorecard'!A7,'Daily Numbers'!BZ:ZF,2,0),IF($Q$3="Monday",VLOOKUP('Daily Scorecard'!A7,'Daily Numbers'!BZ:ZF,3,0),IF($Q$3="Tuesday",VLOOKUP('Daily Scorecard'!A7,'Daily Numbers'!BZ:ZF,4,0),IF($Q$3="Wednesday",VLOOKUP('Daily Scorecard'!A7,'Daily Numbers'!BZ:ZF,5,0),IF($Q$3="Thursday",VLOOKUP('Daily Scorecard'!A7,'Daily Numbers'!BZ:ZF,6,0),IF($Q$3="Friday",VLOOKUP('Daily Scorecard'!A7,'Daily Numbers'!BZ:ZF,7,0))))))))</f>
        <v>0</v>
      </c>
      <c r="S7" s="195">
        <f ca="1">IF($Q$3="Saturday",VLOOKUP('Daily Scorecard'!A7,'Daily Numbers'!K:R,8,0),IF($Q$3="Sunday",VLOOKUP('Daily Scorecard'!A7,'Daily Numbers'!K:R,2,0),IF($Q$3="Monday",VLOOKUP('Daily Scorecard'!A7,'Daily Numbers'!K:R,3,0),IF($Q$3="Tuesday",VLOOKUP('Daily Scorecard'!A7,'Daily Numbers'!K:R,4,0),IF($Q$3="Wednesday",VLOOKUP('Daily Scorecard'!A7,'Daily Numbers'!K:R,5,0),IF($Q$3="Thursday",VLOOKUP('Daily Scorecard'!A7,'Daily Numbers'!K:R,6,0),IF($Q$3="Friday",VLOOKUP('Daily Scorecard'!A7,'Daily Numbers'!K:R,7,0))))))))</f>
        <v>0</v>
      </c>
      <c r="T7" s="256">
        <f t="shared" ref="T7:T23" ca="1" si="6">IF(ISERROR(S7/B7),"",S7/B7)</f>
        <v>0</v>
      </c>
      <c r="U7" s="270">
        <f ca="1">IF($A$74="Sunday",'Daily Data'!K52,IF($A$74="Monday",'Daily Data'!L52,IF($A$74="Tuesday",'Daily Data'!M52,IF($A$74="Wednesday",'Daily Data'!N52,IF($A$74="Thursday",'Daily Data'!O52,IF($A$74="Friday",'Daily Data'!P52,IF($A$74="Saturday",'Daily Data'!Q52)))))))</f>
        <v>13</v>
      </c>
      <c r="V7" s="272">
        <f>VLOOKUP(A7,'Daily Numbers'!AW:BE,9,FALSE)</f>
        <v>13</v>
      </c>
      <c r="W7" s="91"/>
      <c r="X7" s="272">
        <f t="shared" ref="X7:X23" ca="1" si="7">V7-U7</f>
        <v>0</v>
      </c>
      <c r="Y7" s="186">
        <f t="shared" ref="Y7:Y23" ca="1" si="8">IFERROR(U7/V7,"")</f>
        <v>1</v>
      </c>
      <c r="Z7" s="286">
        <f ca="1">IF($A$74="Sunday",'Daily Data'!K58,IF($A$74="Monday",'Daily Data'!L58,IF($A$74="Tuesday",'Daily Data'!M58,IF($A$74="Wednesday",'Daily Data'!N58,IF($A$74="Thursday",'Daily Data'!O58,IF($A$74="Friday",'Daily Data'!P58,IF($A$74="Saturday",'Daily Data'!Q58)))))))</f>
        <v>150</v>
      </c>
      <c r="AA7" s="90">
        <f t="shared" ref="AA7:AA20" ca="1" si="9">AG7*H7</f>
        <v>149.5008</v>
      </c>
      <c r="AB7" s="90">
        <f>'Daily Data'!B57</f>
        <v>150</v>
      </c>
      <c r="AC7" s="190">
        <f t="shared" ref="AC7:AC24" ca="1" si="10">Z7-AA7</f>
        <v>0.49920000000000186</v>
      </c>
      <c r="AD7" s="220">
        <f ca="1">IF($Q$3="Saturday",VLOOKUP('Daily Scorecard'!A7,'Daily Numbers'!CJ:CQ,2,0),IF($Q$3="Sunday",VLOOKUP('Daily Scorecard'!A7,'Daily Numbers'!CJ:CQ,3,0),IF($Q$3="Monday",VLOOKUP('Daily Scorecard'!A7,'Daily Numbers'!CJ:CQ,4,0),IF($Q$3="Tuesday",VLOOKUP('Daily Scorecard'!A7,'Daily Numbers'!CJ:CQ,5,0),IF($Q$3="Wednesday",VLOOKUP('Daily Scorecard'!A7,'Daily Numbers'!CJ:CQ,6,0),IF($Q$3="Thursday",VLOOKUP('Daily Scorecard'!A7,'Daily Numbers'!CJ:CQ,7,0),IF($Q$3="Friday",VLOOKUP('Daily Scorecard'!A7,'Daily Numbers'!CJ:CQ,8,0))))))))</f>
        <v>0</v>
      </c>
      <c r="AE7" s="191">
        <f ca="1">IF($Q$3="Saturday",VLOOKUP('Daily Scorecard'!A7,'Daily Numbers'!DC:DJ,2,0),IF($Q$3="Sunday",VLOOKUP('Daily Scorecard'!A7,'Daily Numbers'!DC:DJ,3,0),IF($Q$3="Monday",VLOOKUP('Daily Scorecard'!A7,'Daily Numbers'!DC:DJ,4,0),IF($Q$3="Tuesday",VLOOKUP('Daily Scorecard'!A7,'Daily Numbers'!DC:DJ,5,0),IF($Q$3="Wednesday",VLOOKUP('Daily Scorecard'!A7,'Daily Numbers'!DC:DJ,6,0),IF($Q$3="Thursday",VLOOKUP('Daily Scorecard'!A7,'Daily Numbers'!DC:DJ,7,0),IF($Q$3="Friday",VLOOKUP('Daily Scorecard'!A7,'Daily Numbers'!DC:DJ,8,0))))))))</f>
        <v>0</v>
      </c>
      <c r="AF7" s="277">
        <f t="shared" ref="AF7:AF20" ca="1" si="11">IF(ISERROR(Z7/H7),"",Z7/H7)</f>
        <v>5.8193668528864059E-3</v>
      </c>
      <c r="AG7" s="217">
        <f>'Daily Numbers'!DS6</f>
        <v>5.7999999999999996E-3</v>
      </c>
      <c r="AH7" s="278">
        <f t="shared" ref="AH7:AH24" ca="1" si="12">IF(ISERROR(AF7-AG7),"",ROUND(AF7,4)-ROUND(AG7,4))</f>
        <v>0</v>
      </c>
      <c r="AI7" s="204">
        <f t="shared" ref="AI7:AI24" ca="1" si="13">IFERROR((AH7*H7)/(AB7/V7),"")</f>
        <v>0</v>
      </c>
    </row>
    <row r="8" spans="1:37" s="79" customFormat="1" ht="21" customHeight="1" x14ac:dyDescent="0.25">
      <c r="A8" s="81" t="s">
        <v>6</v>
      </c>
      <c r="B8" s="161">
        <f ca="1">IF($A$70="Saturday",VLOOKUP(A8,'Daily Numbers'!A:H,8,0),IF($A$70="Sunday",VLOOKUP('Daily Scorecard'!A8,'Daily Numbers'!A:H,2,0),IF($A$70="Monday",VLOOKUP('Daily Scorecard'!A8,'Daily Numbers'!A:H,3,0),IF($A$70="Tuesday",VLOOKUP('Daily Scorecard'!A8,'Daily Numbers'!A:H,4,0),IF($A$70="Wednesday",VLOOKUP('Daily Scorecard'!A8,'Daily Numbers'!A:H,5,0),IF($A$70="Thursday",VLOOKUP('Daily Scorecard'!A8,'Daily Numbers'!A:H,6,0),IF($A$70="Friday",VLOOKUP('Daily Scorecard'!A8,'Daily Numbers'!A:H,7,0),0)))))))</f>
        <v>1242</v>
      </c>
      <c r="C8" s="162">
        <f ca="1">IF($A$70="Saturday",VLOOKUP(A8,'Daily Numbers'!AC:AK,8,0),IF($A$70="Sunday",VLOOKUP('Daily Scorecard'!A8,'Daily Numbers'!AC:AK,2,0),IF($A$70="Monday",VLOOKUP('Daily Scorecard'!A8,'Daily Numbers'!AC:AK,3,0),IF($A$70="Tuesday",VLOOKUP('Daily Scorecard'!A8,'Daily Numbers'!AC:AK,4,0),IF($A$70="Wednesday",VLOOKUP('Daily Scorecard'!A8,'Daily Numbers'!AC:AK,5,0),IF($A$70="Thursday",VLOOKUP('Daily Scorecard'!A8,'Daily Numbers'!AC:AK,6,0),IF($A$70="Friday",VLOOKUP('Daily Scorecard'!A8,'Daily Numbers'!AC:AK,7,0),0)))))))</f>
        <v>3924</v>
      </c>
      <c r="D8" s="75">
        <f t="shared" ca="1" si="0"/>
        <v>-0.6834862385321101</v>
      </c>
      <c r="E8" s="163">
        <f t="shared" ca="1" si="1"/>
        <v>-2682</v>
      </c>
      <c r="F8" s="164">
        <f>VLOOKUP(A8,'Daily Numbers'!A:I,9,0)</f>
        <v>1242</v>
      </c>
      <c r="G8" s="165">
        <f t="shared" si="2"/>
        <v>2.1387243421958947E-2</v>
      </c>
      <c r="H8" s="261">
        <f ca="1">IF($A$74="Sunday",'Daily Data'!K68,IF($A$74="Monday",'Daily Data'!L68,IF($A$74="Tuesday",'Daily Data'!M68,IF($A$74="Wednesday",'Daily Data'!N68,IF($A$74="Thursday",'Daily Data'!O68,IF($A$74="Friday",'Daily Data'!P68,IF($A$74="Saturday",'Daily Data'!Q68)))))))</f>
        <v>50227</v>
      </c>
      <c r="I8" s="166">
        <f>'Daily Data'!B67</f>
        <v>53565</v>
      </c>
      <c r="J8" s="75">
        <f t="shared" ca="1" si="3"/>
        <v>0.8649090783854525</v>
      </c>
      <c r="K8" s="76">
        <f t="shared" ca="1" si="4"/>
        <v>-6.6458279411471921E-2</v>
      </c>
      <c r="L8" s="262">
        <f t="shared" ca="1" si="5"/>
        <v>-3338</v>
      </c>
      <c r="M8" s="204">
        <f ca="1">IF($M$3="Sunday",VLOOKUP(A8,'Daily Numbers'!AC:AJ,2,0),IF($M$3="Monday",VLOOKUP(A8,'Daily Numbers'!AC:AJ,3,0),IF($M$3="Tuesday",VLOOKUP(A8,'Daily Numbers'!AC:AJ,4,0),IF($M$3="Wednesday",VLOOKUP(A8,'Daily Numbers'!AC:AJ,5,0),IF($M$3="Thursday",VLOOKUP(A8,'Daily Numbers'!AC:AJ,6,0),IF($M$3="Friday",VLOOKUP(A8,'Daily Numbers'!AC:AJ,7,0),IF($M$3="Saturday",VLOOKUP(A8,'Daily Numbers'!AC:AJ,8,0))))))))</f>
        <v>9408</v>
      </c>
      <c r="N8" s="77"/>
      <c r="O8" s="74">
        <v>7513.26</v>
      </c>
      <c r="P8" s="74">
        <v>38324.42</v>
      </c>
      <c r="Q8" s="194">
        <f ca="1">IF($Q$3="Saturday",VLOOKUP('Daily Scorecard'!A8,'Daily Numbers'!T:AA,8,0),IF($Q$3="Sunday",VLOOKUP('Daily Scorecard'!A8,'Daily Numbers'!T:AA,2,0),IF($Q$3="Monday",VLOOKUP('Daily Scorecard'!A8,'Daily Numbers'!T:AA,3,0),IF($Q$3="Tuesday",VLOOKUP('Daily Scorecard'!A8,'Daily Numbers'!T:AA,4,0),IF($Q$3="Wednesday",VLOOKUP('Daily Scorecard'!A8,'Daily Numbers'!T:AA,5,0),IF($Q$3="Thursday",VLOOKUP('Daily Scorecard'!A8,'Daily Numbers'!T:AA,6,0),IF($Q$3="Friday",VLOOKUP('Daily Scorecard'!A8,'Daily Numbers'!T:AA,7,0))))))))</f>
        <v>13</v>
      </c>
      <c r="R8" s="193">
        <f ca="1">IF($Q$3="Saturday",VLOOKUP('Daily Scorecard'!A8,'Daily Numbers'!BZ:ZF,8,0),IF($Q$3="Sunday",VLOOKUP('Daily Scorecard'!A8,'Daily Numbers'!BZ:ZF,2,0),IF($Q$3="Monday",VLOOKUP('Daily Scorecard'!A8,'Daily Numbers'!BZ:ZF,3,0),IF($Q$3="Tuesday",VLOOKUP('Daily Scorecard'!A8,'Daily Numbers'!BZ:ZF,4,0),IF($Q$3="Wednesday",VLOOKUP('Daily Scorecard'!A8,'Daily Numbers'!BZ:ZF,5,0),IF($Q$3="Thursday",VLOOKUP('Daily Scorecard'!A8,'Daily Numbers'!BZ:ZF,6,0),IF($Q$3="Friday",VLOOKUP('Daily Scorecard'!A8,'Daily Numbers'!BZ:ZF,7,0))))))))</f>
        <v>0</v>
      </c>
      <c r="S8" s="195">
        <f ca="1">IF($Q$3="Saturday",VLOOKUP('Daily Scorecard'!A8,'Daily Numbers'!K:R,8,0),IF($Q$3="Sunday",VLOOKUP('Daily Scorecard'!A8,'Daily Numbers'!K:R,2,0),IF($Q$3="Monday",VLOOKUP('Daily Scorecard'!A8,'Daily Numbers'!K:R,3,0),IF($Q$3="Tuesday",VLOOKUP('Daily Scorecard'!A8,'Daily Numbers'!K:R,4,0),IF($Q$3="Wednesday",VLOOKUP('Daily Scorecard'!A8,'Daily Numbers'!K:R,5,0),IF($Q$3="Thursday",VLOOKUP('Daily Scorecard'!A8,'Daily Numbers'!K:R,6,0),IF($Q$3="Friday",VLOOKUP('Daily Scorecard'!A8,'Daily Numbers'!K:R,7,0))))))))</f>
        <v>644</v>
      </c>
      <c r="T8" s="256">
        <f t="shared" ca="1" si="6"/>
        <v>0.51851851851851849</v>
      </c>
      <c r="U8" s="270">
        <f ca="1">IF($A$74="Sunday",'Daily Data'!K73,IF($A$74="Monday",'Daily Data'!L73,IF($A$74="Tuesday",'Daily Data'!M73,IF($A$74="Wednesday",'Daily Data'!N73,IF($A$74="Thursday",'Daily Data'!O73,IF($A$74="Friday",'Daily Data'!P73,IF($A$74="Saturday",'Daily Data'!Q73)))))))</f>
        <v>191</v>
      </c>
      <c r="V8" s="272">
        <f>VLOOKUP(A8,'Daily Numbers'!AW:BE,9,FALSE)</f>
        <v>190</v>
      </c>
      <c r="W8" s="91"/>
      <c r="X8" s="272">
        <f t="shared" ca="1" si="7"/>
        <v>-1</v>
      </c>
      <c r="Y8" s="186">
        <f t="shared" ca="1" si="8"/>
        <v>1.0052631578947369</v>
      </c>
      <c r="Z8" s="286">
        <f ca="1">IF($A$74="Sunday",'Daily Data'!K79,IF($A$74="Monday",'Daily Data'!L79,IF($A$74="Tuesday",'Daily Data'!M79,IF($A$74="Wednesday",'Daily Data'!N79,IF($A$74="Thursday",'Daily Data'!O79,IF($A$74="Friday",'Daily Data'!P79,IF($A$74="Saturday",'Daily Data'!Q79)))))))</f>
        <v>7353</v>
      </c>
      <c r="AA8" s="90">
        <f t="shared" ca="1" si="9"/>
        <v>6805.7585000000008</v>
      </c>
      <c r="AB8" s="90">
        <f>'Daily Data'!B78</f>
        <v>7329</v>
      </c>
      <c r="AC8" s="190">
        <f t="shared" ca="1" si="10"/>
        <v>547.24149999999918</v>
      </c>
      <c r="AD8" s="220">
        <f ca="1">IF($Q$3="Saturday",VLOOKUP('Daily Scorecard'!A8,'Daily Numbers'!CJ:CQ,2,0),IF($Q$3="Sunday",VLOOKUP('Daily Scorecard'!A8,'Daily Numbers'!CJ:CQ,3,0),IF($Q$3="Monday",VLOOKUP('Daily Scorecard'!A8,'Daily Numbers'!CJ:CQ,4,0),IF($Q$3="Tuesday",VLOOKUP('Daily Scorecard'!A8,'Daily Numbers'!CJ:CQ,5,0),IF($Q$3="Wednesday",VLOOKUP('Daily Scorecard'!A8,'Daily Numbers'!CJ:CQ,6,0),IF($Q$3="Thursday",VLOOKUP('Daily Scorecard'!A8,'Daily Numbers'!CJ:CQ,7,0),IF($Q$3="Friday",VLOOKUP('Daily Scorecard'!A8,'Daily Numbers'!CJ:CQ,8,0))))))))</f>
        <v>0</v>
      </c>
      <c r="AE8" s="191">
        <f ca="1">IF($Q$3="Saturday",VLOOKUP('Daily Scorecard'!A8,'Daily Numbers'!DC:DJ,2,0),IF($Q$3="Sunday",VLOOKUP('Daily Scorecard'!A8,'Daily Numbers'!DC:DJ,3,0),IF($Q$3="Monday",VLOOKUP('Daily Scorecard'!A8,'Daily Numbers'!DC:DJ,4,0),IF($Q$3="Tuesday",VLOOKUP('Daily Scorecard'!A8,'Daily Numbers'!DC:DJ,5,0),IF($Q$3="Wednesday",VLOOKUP('Daily Scorecard'!A8,'Daily Numbers'!DC:DJ,6,0),IF($Q$3="Thursday",VLOOKUP('Daily Scorecard'!A8,'Daily Numbers'!DC:DJ,7,0),IF($Q$3="Friday",VLOOKUP('Daily Scorecard'!A8,'Daily Numbers'!DC:DJ,8,0))))))))</f>
        <v>0</v>
      </c>
      <c r="AF8" s="277">
        <f t="shared" ca="1" si="11"/>
        <v>0.14639536504270612</v>
      </c>
      <c r="AG8" s="217">
        <f>'Daily Numbers'!DS7</f>
        <v>0.13550000000000001</v>
      </c>
      <c r="AH8" s="278">
        <f t="shared" ca="1" si="12"/>
        <v>1.0899999999999993E-2</v>
      </c>
      <c r="AI8" s="204">
        <f t="shared" ca="1" si="13"/>
        <v>14.192948151180232</v>
      </c>
    </row>
    <row r="9" spans="1:37" s="79" customFormat="1" ht="21" customHeight="1" x14ac:dyDescent="0.3">
      <c r="A9" s="462" t="s">
        <v>55</v>
      </c>
      <c r="B9" s="463">
        <f ca="1">IF($A$70="Saturday",VLOOKUP(A9,'Daily Numbers'!A:H,8,0),IF($A$70="Sunday",VLOOKUP('Daily Scorecard'!A9,'Daily Numbers'!A:H,2,0),IF($A$70="Monday",VLOOKUP('Daily Scorecard'!A9,'Daily Numbers'!A:H,3,0),IF($A$70="Tuesday",VLOOKUP('Daily Scorecard'!A9,'Daily Numbers'!A:H,4,0),IF($A$70="Wednesday",VLOOKUP('Daily Scorecard'!A9,'Daily Numbers'!A:H,5,0),IF($A$70="Thursday",VLOOKUP('Daily Scorecard'!A9,'Daily Numbers'!A:H,6,0),IF($A$70="Friday",VLOOKUP('Daily Scorecard'!A9,'Daily Numbers'!A:H,7,0),0)))))))</f>
        <v>2386</v>
      </c>
      <c r="C9" s="464">
        <f ca="1">IF($A$70="Saturday",VLOOKUP(A9,'Daily Numbers'!AC:AK,8,0),IF($A$70="Sunday",VLOOKUP('Daily Scorecard'!A9,'Daily Numbers'!AC:AK,2,0),IF($A$70="Monday",VLOOKUP('Daily Scorecard'!A9,'Daily Numbers'!AC:AK,3,0),IF($A$70="Tuesday",VLOOKUP('Daily Scorecard'!A9,'Daily Numbers'!AC:AK,4,0),IF($A$70="Wednesday",VLOOKUP('Daily Scorecard'!A9,'Daily Numbers'!AC:AK,5,0),IF($A$70="Thursday",VLOOKUP('Daily Scorecard'!A9,'Daily Numbers'!AC:AK,6,0),IF($A$70="Friday",VLOOKUP('Daily Scorecard'!A9,'Daily Numbers'!AC:AK,7,0),0)))))))</f>
        <v>0</v>
      </c>
      <c r="D9" s="465" t="str">
        <f t="shared" ca="1" si="0"/>
        <v/>
      </c>
      <c r="E9" s="466">
        <f t="shared" ca="1" si="1"/>
        <v>2386</v>
      </c>
      <c r="F9" s="467">
        <f>VLOOKUP(A9,'Daily Numbers'!A:I,9,0)</f>
        <v>2386</v>
      </c>
      <c r="G9" s="468">
        <f t="shared" si="2"/>
        <v>4.108692657390825E-2</v>
      </c>
      <c r="H9" s="469">
        <f ca="1">IF($A$74="Sunday",'Daily Data'!K89,IF($A$74="Monday",'Daily Data'!L89,IF($A$74="Tuesday",'Daily Data'!M89,IF($A$74="Wednesday",'Daily Data'!N89,IF($A$74="Thursday",'Daily Data'!O89,IF($A$74="Friday",'Daily Data'!P89,IF($A$74="Saturday",'Daily Data'!Q89)))))))</f>
        <v>14812</v>
      </c>
      <c r="I9" s="470">
        <f>'Daily Data'!B88</f>
        <v>14500</v>
      </c>
      <c r="J9" s="465">
        <f t="shared" ca="1" si="3"/>
        <v>0.25506268081002892</v>
      </c>
      <c r="K9" s="471">
        <f t="shared" ca="1" si="4"/>
        <v>2.1064002160410478E-2</v>
      </c>
      <c r="L9" s="472">
        <f t="shared" ca="1" si="5"/>
        <v>312</v>
      </c>
      <c r="M9" s="473">
        <f ca="1">IF($M$3="Sunday",VLOOKUP(A9,'Daily Numbers'!AC:AJ,2,0),IF($M$3="Monday",VLOOKUP(A9,'Daily Numbers'!AC:AJ,3,0),IF($M$3="Tuesday",VLOOKUP(A9,'Daily Numbers'!AC:AJ,4,0),IF($M$3="Wednesday",VLOOKUP(A9,'Daily Numbers'!AC:AJ,5,0),IF($M$3="Thursday",VLOOKUP(A9,'Daily Numbers'!AC:AJ,6,0),IF($M$3="Friday",VLOOKUP(A9,'Daily Numbers'!AC:AJ,7,0),IF($M$3="Saturday",VLOOKUP(A9,'Daily Numbers'!AC:AJ,8,0))))))))</f>
        <v>0</v>
      </c>
      <c r="N9" s="474"/>
      <c r="O9" s="475">
        <v>1022.27</v>
      </c>
      <c r="P9" s="475">
        <v>5469.23</v>
      </c>
      <c r="Q9" s="476">
        <f ca="1">IF($Q$3="Saturday",VLOOKUP('Daily Scorecard'!A9,'Daily Numbers'!T:AA,8,0),IF($Q$3="Sunday",VLOOKUP('Daily Scorecard'!A9,'Daily Numbers'!T:AA,2,0),IF($Q$3="Monday",VLOOKUP('Daily Scorecard'!A9,'Daily Numbers'!T:AA,3,0),IF($Q$3="Tuesday",VLOOKUP('Daily Scorecard'!A9,'Daily Numbers'!T:AA,4,0),IF($Q$3="Wednesday",VLOOKUP('Daily Scorecard'!A9,'Daily Numbers'!T:AA,5,0),IF($Q$3="Thursday",VLOOKUP('Daily Scorecard'!A9,'Daily Numbers'!T:AA,6,0),IF($Q$3="Friday",VLOOKUP('Daily Scorecard'!A9,'Daily Numbers'!T:AA,7,0))))))))</f>
        <v>0</v>
      </c>
      <c r="R9" s="477">
        <f ca="1">IF($Q$3="Saturday",VLOOKUP('Daily Scorecard'!A9,'Daily Numbers'!BZ:ZF,8,0),IF($Q$3="Sunday",VLOOKUP('Daily Scorecard'!A9,'Daily Numbers'!BZ:ZF,2,0),IF($Q$3="Monday",VLOOKUP('Daily Scorecard'!A9,'Daily Numbers'!BZ:ZF,3,0),IF($Q$3="Tuesday",VLOOKUP('Daily Scorecard'!A9,'Daily Numbers'!BZ:ZF,4,0),IF($Q$3="Wednesday",VLOOKUP('Daily Scorecard'!A9,'Daily Numbers'!BZ:ZF,5,0),IF($Q$3="Thursday",VLOOKUP('Daily Scorecard'!A9,'Daily Numbers'!BZ:ZF,6,0),IF($Q$3="Friday",VLOOKUP('Daily Scorecard'!A9,'Daily Numbers'!BZ:ZF,7,0))))))))</f>
        <v>0</v>
      </c>
      <c r="S9" s="478">
        <f ca="1">IF($Q$3="Saturday",VLOOKUP('Daily Scorecard'!A9,'Daily Numbers'!K:R,8,0),IF($Q$3="Sunday",VLOOKUP('Daily Scorecard'!A9,'Daily Numbers'!K:R,2,0),IF($Q$3="Monday",VLOOKUP('Daily Scorecard'!A9,'Daily Numbers'!K:R,3,0),IF($Q$3="Tuesday",VLOOKUP('Daily Scorecard'!A9,'Daily Numbers'!K:R,4,0),IF($Q$3="Wednesday",VLOOKUP('Daily Scorecard'!A9,'Daily Numbers'!K:R,5,0),IF($Q$3="Thursday",VLOOKUP('Daily Scorecard'!A9,'Daily Numbers'!K:R,6,0),IF($Q$3="Friday",VLOOKUP('Daily Scorecard'!A9,'Daily Numbers'!K:R,7,0))))))))</f>
        <v>0</v>
      </c>
      <c r="T9" s="479">
        <f t="shared" ca="1" si="6"/>
        <v>0</v>
      </c>
      <c r="U9" s="480">
        <f ca="1">IF($A$74="Sunday",'Daily Data'!K94,IF($A$74="Monday",'Daily Data'!L94,IF($A$74="Tuesday",'Daily Data'!M94,IF($A$74="Wednesday",'Daily Data'!N94,IF($A$74="Thursday",'Daily Data'!O94,IF($A$74="Friday",'Daily Data'!P94,IF($A$74="Saturday",'Daily Data'!Q94)))))))</f>
        <v>0</v>
      </c>
      <c r="V9" s="481">
        <f>VLOOKUP(A9,'Daily Numbers'!AW:BE,9,FALSE)</f>
        <v>0</v>
      </c>
      <c r="W9" s="482"/>
      <c r="X9" s="481">
        <f t="shared" ca="1" si="7"/>
        <v>0</v>
      </c>
      <c r="Y9" s="483" t="str">
        <f t="shared" ca="1" si="8"/>
        <v/>
      </c>
      <c r="Z9" s="484">
        <f ca="1">IF($A$74="Sunday",'Daily Data'!K100,IF($A$74="Monday",'Daily Data'!L100,IF($A$74="Tuesday",'Daily Data'!M100,IF($A$74="Wednesday",'Daily Data'!N100,IF($A$74="Thursday",'Daily Data'!O100,IF($A$74="Friday",'Daily Data'!P100,IF($A$74="Saturday",'Daily Data'!Q100)))))))</f>
        <v>0</v>
      </c>
      <c r="AA9" s="485">
        <f t="shared" ca="1" si="9"/>
        <v>0</v>
      </c>
      <c r="AB9" s="485">
        <f>'Daily Data'!B99</f>
        <v>0</v>
      </c>
      <c r="AC9" s="486">
        <f t="shared" ca="1" si="10"/>
        <v>0</v>
      </c>
      <c r="AD9" s="487">
        <f ca="1">IF($Q$3="Saturday",VLOOKUP('Daily Scorecard'!A9,'Daily Numbers'!CJ:CQ,2,0),IF($Q$3="Sunday",VLOOKUP('Daily Scorecard'!A9,'Daily Numbers'!CJ:CQ,3,0),IF($Q$3="Monday",VLOOKUP('Daily Scorecard'!A9,'Daily Numbers'!CJ:CQ,4,0),IF($Q$3="Tuesday",VLOOKUP('Daily Scorecard'!A9,'Daily Numbers'!CJ:CQ,5,0),IF($Q$3="Wednesday",VLOOKUP('Daily Scorecard'!A9,'Daily Numbers'!CJ:CQ,6,0),IF($Q$3="Thursday",VLOOKUP('Daily Scorecard'!A9,'Daily Numbers'!CJ:CQ,7,0),IF($Q$3="Friday",VLOOKUP('Daily Scorecard'!A9,'Daily Numbers'!CJ:CQ,8,0))))))))</f>
        <v>0</v>
      </c>
      <c r="AE9" s="488">
        <f ca="1">IF($Q$3="Saturday",VLOOKUP('Daily Scorecard'!A9,'Daily Numbers'!DC:DJ,2,0),IF($Q$3="Sunday",VLOOKUP('Daily Scorecard'!A9,'Daily Numbers'!DC:DJ,3,0),IF($Q$3="Monday",VLOOKUP('Daily Scorecard'!A9,'Daily Numbers'!DC:DJ,4,0),IF($Q$3="Tuesday",VLOOKUP('Daily Scorecard'!A9,'Daily Numbers'!DC:DJ,5,0),IF($Q$3="Wednesday",VLOOKUP('Daily Scorecard'!A9,'Daily Numbers'!DC:DJ,6,0),IF($Q$3="Thursday",VLOOKUP('Daily Scorecard'!A9,'Daily Numbers'!DC:DJ,7,0),IF($Q$3="Friday",VLOOKUP('Daily Scorecard'!A9,'Daily Numbers'!DC:DJ,8,0))))))))</f>
        <v>0</v>
      </c>
      <c r="AF9" s="489">
        <f t="shared" ca="1" si="11"/>
        <v>0</v>
      </c>
      <c r="AG9" s="490">
        <f>'Daily Numbers'!DS8</f>
        <v>0</v>
      </c>
      <c r="AH9" s="491">
        <f t="shared" ca="1" si="12"/>
        <v>0</v>
      </c>
      <c r="AI9" s="473" t="str">
        <f t="shared" ca="1" si="13"/>
        <v/>
      </c>
    </row>
    <row r="10" spans="1:37" s="79" customFormat="1" ht="21" customHeight="1" x14ac:dyDescent="0.3">
      <c r="A10" s="492" t="s">
        <v>3</v>
      </c>
      <c r="B10" s="463">
        <f ca="1">IF($A$70="Saturday",VLOOKUP(A10,'Daily Numbers'!A:H,8,0),IF($A$70="Sunday",VLOOKUP('Daily Scorecard'!A10,'Daily Numbers'!A:H,2,0),IF($A$70="Monday",VLOOKUP('Daily Scorecard'!A10,'Daily Numbers'!A:H,3,0),IF($A$70="Tuesday",VLOOKUP('Daily Scorecard'!A10,'Daily Numbers'!A:H,4,0),IF($A$70="Wednesday",VLOOKUP('Daily Scorecard'!A10,'Daily Numbers'!A:H,5,0),IF($A$70="Thursday",VLOOKUP('Daily Scorecard'!A10,'Daily Numbers'!A:H,6,0),IF($A$70="Friday",VLOOKUP('Daily Scorecard'!A10,'Daily Numbers'!A:H,7,0),0)))))))</f>
        <v>1494</v>
      </c>
      <c r="C10" s="464">
        <f ca="1">IF($A$70="Saturday",VLOOKUP(A10,'Daily Numbers'!AC:AK,8,0),IF($A$70="Sunday",VLOOKUP('Daily Scorecard'!A10,'Daily Numbers'!AC:AK,2,0),IF($A$70="Monday",VLOOKUP('Daily Scorecard'!A10,'Daily Numbers'!AC:AK,3,0),IF($A$70="Tuesday",VLOOKUP('Daily Scorecard'!A10,'Daily Numbers'!AC:AK,4,0),IF($A$70="Wednesday",VLOOKUP('Daily Scorecard'!A10,'Daily Numbers'!AC:AK,5,0),IF($A$70="Thursday",VLOOKUP('Daily Scorecard'!A10,'Daily Numbers'!AC:AK,6,0),IF($A$70="Friday",VLOOKUP('Daily Scorecard'!A10,'Daily Numbers'!AC:AK,7,0),0)))))))</f>
        <v>6765</v>
      </c>
      <c r="D10" s="465">
        <f t="shared" ca="1" si="0"/>
        <v>-0.77915742793791576</v>
      </c>
      <c r="E10" s="466">
        <f t="shared" ref="E10:E20" ca="1" si="14">B10-C10</f>
        <v>-5271</v>
      </c>
      <c r="F10" s="467">
        <f>VLOOKUP(A10,'Daily Numbers'!A:I,9,0)</f>
        <v>1494</v>
      </c>
      <c r="G10" s="468">
        <f t="shared" si="2"/>
        <v>2.5726684116269459E-2</v>
      </c>
      <c r="H10" s="469">
        <f ca="1">IF($A$74="Sunday",'Daily Data'!K110,IF($A$74="Monday",'Daily Data'!L110,IF($A$74="Tuesday",'Daily Data'!M110,IF($A$74="Wednesday",'Daily Data'!N110,IF($A$74="Thursday",'Daily Data'!O110,IF($A$74="Friday",'Daily Data'!P110,IF($A$74="Saturday",'Daily Data'!Q110)))))))</f>
        <v>8331</v>
      </c>
      <c r="I10" s="470">
        <f>'Daily Data'!B109</f>
        <v>8200</v>
      </c>
      <c r="J10" s="465">
        <f t="shared" ca="1" si="3"/>
        <v>0.14345984295357486</v>
      </c>
      <c r="K10" s="471">
        <f t="shared" ca="1" si="4"/>
        <v>1.5724402832793184E-2</v>
      </c>
      <c r="L10" s="472">
        <f t="shared" ca="1" si="5"/>
        <v>131</v>
      </c>
      <c r="M10" s="473">
        <f ca="1">IF($M$3="Sunday",VLOOKUP(A10,'Daily Numbers'!AC:AJ,2,0),IF($M$3="Monday",VLOOKUP(A10,'Daily Numbers'!AC:AJ,3,0),IF($M$3="Tuesday",VLOOKUP(A10,'Daily Numbers'!AC:AJ,4,0),IF($M$3="Wednesday",VLOOKUP(A10,'Daily Numbers'!AC:AJ,5,0),IF($M$3="Thursday",VLOOKUP(A10,'Daily Numbers'!AC:AJ,6,0),IF($M$3="Friday",VLOOKUP(A10,'Daily Numbers'!AC:AJ,7,0),IF($M$3="Saturday",VLOOKUP(A10,'Daily Numbers'!AC:AJ,8,0))))))))</f>
        <v>6030</v>
      </c>
      <c r="N10" s="474"/>
      <c r="O10" s="475">
        <v>3846.5</v>
      </c>
      <c r="P10" s="475">
        <v>43391.740000000005</v>
      </c>
      <c r="Q10" s="476">
        <f ca="1">IF($Q$3="Saturday",VLOOKUP('Daily Scorecard'!A10,'Daily Numbers'!T:AA,8,0),IF($Q$3="Sunday",VLOOKUP('Daily Scorecard'!A10,'Daily Numbers'!T:AA,2,0),IF($Q$3="Monday",VLOOKUP('Daily Scorecard'!A10,'Daily Numbers'!T:AA,3,0),IF($Q$3="Tuesday",VLOOKUP('Daily Scorecard'!A10,'Daily Numbers'!T:AA,4,0),IF($Q$3="Wednesday",VLOOKUP('Daily Scorecard'!A10,'Daily Numbers'!T:AA,5,0),IF($Q$3="Thursday",VLOOKUP('Daily Scorecard'!A10,'Daily Numbers'!T:AA,6,0),IF($Q$3="Friday",VLOOKUP('Daily Scorecard'!A10,'Daily Numbers'!T:AA,7,0))))))))</f>
        <v>40</v>
      </c>
      <c r="R10" s="477">
        <f ca="1">IF($Q$3="Saturday",VLOOKUP('Daily Scorecard'!A10,'Daily Numbers'!BZ:ZF,8,0),IF($Q$3="Sunday",VLOOKUP('Daily Scorecard'!A10,'Daily Numbers'!BZ:ZF,2,0),IF($Q$3="Monday",VLOOKUP('Daily Scorecard'!A10,'Daily Numbers'!BZ:ZF,3,0),IF($Q$3="Tuesday",VLOOKUP('Daily Scorecard'!A10,'Daily Numbers'!BZ:ZF,4,0),IF($Q$3="Wednesday",VLOOKUP('Daily Scorecard'!A10,'Daily Numbers'!BZ:ZF,5,0),IF($Q$3="Thursday",VLOOKUP('Daily Scorecard'!A10,'Daily Numbers'!BZ:ZF,6,0),IF($Q$3="Friday",VLOOKUP('Daily Scorecard'!A10,'Daily Numbers'!BZ:ZF,7,0))))))))</f>
        <v>0.5</v>
      </c>
      <c r="S10" s="478">
        <f ca="1">IF($Q$3="Saturday",VLOOKUP('Daily Scorecard'!A10,'Daily Numbers'!K:R,8,0),IF($Q$3="Sunday",VLOOKUP('Daily Scorecard'!A10,'Daily Numbers'!K:R,2,0),IF($Q$3="Monday",VLOOKUP('Daily Scorecard'!A10,'Daily Numbers'!K:R,3,0),IF($Q$3="Tuesday",VLOOKUP('Daily Scorecard'!A10,'Daily Numbers'!K:R,4,0),IF($Q$3="Wednesday",VLOOKUP('Daily Scorecard'!A10,'Daily Numbers'!K:R,5,0),IF($Q$3="Thursday",VLOOKUP('Daily Scorecard'!A10,'Daily Numbers'!K:R,6,0),IF($Q$3="Friday",VLOOKUP('Daily Scorecard'!A10,'Daily Numbers'!K:R,7,0))))))))</f>
        <v>699</v>
      </c>
      <c r="T10" s="479">
        <f t="shared" ca="1" si="6"/>
        <v>0.46787148594377509</v>
      </c>
      <c r="U10" s="480">
        <f ca="1">IF($A$74="Sunday",'Daily Data'!K115,IF($A$74="Monday",'Daily Data'!L115,IF($A$74="Tuesday",'Daily Data'!M115,IF($A$74="Wednesday",'Daily Data'!N115,IF($A$74="Thursday",'Daily Data'!O115,IF($A$74="Friday",'Daily Data'!P115,IF($A$74="Saturday",'Daily Data'!Q115)))))))</f>
        <v>274</v>
      </c>
      <c r="V10" s="481">
        <f>VLOOKUP(A10,'Daily Numbers'!AW:BE,9,FALSE)</f>
        <v>270</v>
      </c>
      <c r="W10" s="482"/>
      <c r="X10" s="481">
        <f t="shared" ca="1" si="7"/>
        <v>-4</v>
      </c>
      <c r="Y10" s="483">
        <f t="shared" ca="1" si="8"/>
        <v>1.0148148148148148</v>
      </c>
      <c r="Z10" s="484">
        <f ca="1">IF($A$74="Sunday",'Daily Data'!K121,IF($A$74="Monday",'Daily Data'!L121,IF($A$74="Tuesday",'Daily Data'!M121,IF($A$74="Wednesday",'Daily Data'!N121,IF($A$74="Thursday",'Daily Data'!O121,IF($A$74="Friday",'Daily Data'!P121,IF($A$74="Saturday",'Daily Data'!Q121)))))))</f>
        <v>4040</v>
      </c>
      <c r="AA10" s="485">
        <f t="shared" ca="1" si="9"/>
        <v>4063.8618000000001</v>
      </c>
      <c r="AB10" s="485">
        <f>'Daily Data'!B120</f>
        <v>4008</v>
      </c>
      <c r="AC10" s="486">
        <f t="shared" ca="1" si="10"/>
        <v>-23.86180000000013</v>
      </c>
      <c r="AD10" s="487">
        <f ca="1">IF($Q$3="Saturday",VLOOKUP('Daily Scorecard'!A10,'Daily Numbers'!CJ:CQ,2,0),IF($Q$3="Sunday",VLOOKUP('Daily Scorecard'!A10,'Daily Numbers'!CJ:CQ,3,0),IF($Q$3="Monday",VLOOKUP('Daily Scorecard'!A10,'Daily Numbers'!CJ:CQ,4,0),IF($Q$3="Tuesday",VLOOKUP('Daily Scorecard'!A10,'Daily Numbers'!CJ:CQ,5,0),IF($Q$3="Wednesday",VLOOKUP('Daily Scorecard'!A10,'Daily Numbers'!CJ:CQ,6,0),IF($Q$3="Thursday",VLOOKUP('Daily Scorecard'!A10,'Daily Numbers'!CJ:CQ,7,0),IF($Q$3="Friday",VLOOKUP('Daily Scorecard'!A10,'Daily Numbers'!CJ:CQ,8,0))))))))</f>
        <v>0.5</v>
      </c>
      <c r="AE10" s="488">
        <f ca="1">IF($Q$3="Saturday",VLOOKUP('Daily Scorecard'!A10,'Daily Numbers'!DC:DJ,2,0),IF($Q$3="Sunday",VLOOKUP('Daily Scorecard'!A10,'Daily Numbers'!DC:DJ,3,0),IF($Q$3="Monday",VLOOKUP('Daily Scorecard'!A10,'Daily Numbers'!DC:DJ,4,0),IF($Q$3="Tuesday",VLOOKUP('Daily Scorecard'!A10,'Daily Numbers'!DC:DJ,5,0),IF($Q$3="Wednesday",VLOOKUP('Daily Scorecard'!A10,'Daily Numbers'!DC:DJ,6,0),IF($Q$3="Thursday",VLOOKUP('Daily Scorecard'!A10,'Daily Numbers'!DC:DJ,7,0),IF($Q$3="Friday",VLOOKUP('Daily Scorecard'!A10,'Daily Numbers'!DC:DJ,8,0))))))))</f>
        <v>5</v>
      </c>
      <c r="AF10" s="489">
        <f t="shared" ca="1" si="11"/>
        <v>0.48493578201896531</v>
      </c>
      <c r="AG10" s="490">
        <f>'Daily Numbers'!DS9</f>
        <v>0.48780000000000001</v>
      </c>
      <c r="AH10" s="491">
        <f t="shared" ca="1" si="12"/>
        <v>-2.9000000000000137E-3</v>
      </c>
      <c r="AI10" s="473">
        <f t="shared" ca="1" si="13"/>
        <v>-1.6275381736527021</v>
      </c>
    </row>
    <row r="11" spans="1:37" s="79" customFormat="1" ht="21" customHeight="1" x14ac:dyDescent="0.25">
      <c r="A11" s="78" t="s">
        <v>56</v>
      </c>
      <c r="B11" s="161">
        <f ca="1">IF($A$70="Saturday",VLOOKUP(A11,'Daily Numbers'!A:H,8,0),IF($A$70="Sunday",VLOOKUP('Daily Scorecard'!A11,'Daily Numbers'!A:H,2,0),IF($A$70="Monday",VLOOKUP('Daily Scorecard'!A11,'Daily Numbers'!A:H,3,0),IF($A$70="Tuesday",VLOOKUP('Daily Scorecard'!A11,'Daily Numbers'!A:H,4,0),IF($A$70="Wednesday",VLOOKUP('Daily Scorecard'!A11,'Daily Numbers'!A:H,5,0),IF($A$70="Thursday",VLOOKUP('Daily Scorecard'!A11,'Daily Numbers'!A:H,6,0),IF($A$70="Friday",VLOOKUP('Daily Scorecard'!A11,'Daily Numbers'!A:H,7,0),0)))))))</f>
        <v>3880</v>
      </c>
      <c r="C11" s="162">
        <f ca="1">IF($A$70="Saturday",VLOOKUP(A11,'Daily Numbers'!AC:AK,8,0),IF($A$70="Sunday",VLOOKUP('Daily Scorecard'!A11,'Daily Numbers'!AC:AK,2,0),IF($A$70="Monday",VLOOKUP('Daily Scorecard'!A11,'Daily Numbers'!AC:AK,3,0),IF($A$70="Tuesday",VLOOKUP('Daily Scorecard'!A11,'Daily Numbers'!AC:AK,4,0),IF($A$70="Wednesday",VLOOKUP('Daily Scorecard'!A11,'Daily Numbers'!AC:AK,5,0),IF($A$70="Thursday",VLOOKUP('Daily Scorecard'!A11,'Daily Numbers'!AC:AK,6,0),IF($A$70="Friday",VLOOKUP('Daily Scorecard'!A11,'Daily Numbers'!AC:AK,7,0),0)))))))</f>
        <v>6765</v>
      </c>
      <c r="D11" s="75">
        <f t="shared" ca="1" si="0"/>
        <v>-0.42645971914264597</v>
      </c>
      <c r="E11" s="163">
        <f t="shared" ca="1" si="14"/>
        <v>-2885</v>
      </c>
      <c r="F11" s="164">
        <f>VLOOKUP(A11,'Daily Numbers'!A:I,9,0)</f>
        <v>3880</v>
      </c>
      <c r="G11" s="165">
        <f t="shared" si="2"/>
        <v>6.6813610690177716E-2</v>
      </c>
      <c r="H11" s="261">
        <f ca="1">H10+H9</f>
        <v>23143</v>
      </c>
      <c r="I11" s="166">
        <f>I10+I9</f>
        <v>22700</v>
      </c>
      <c r="J11" s="75">
        <f t="shared" ca="1" si="3"/>
        <v>0.39852252376360381</v>
      </c>
      <c r="K11" s="76">
        <f t="shared" ca="1" si="4"/>
        <v>1.9141857149029943E-2</v>
      </c>
      <c r="L11" s="262">
        <f t="shared" ca="1" si="5"/>
        <v>443</v>
      </c>
      <c r="M11" s="204">
        <f ca="1">IF($M$3="Sunday",VLOOKUP(A11,'Daily Numbers'!AC:AJ,2,0),IF($M$3="Monday",VLOOKUP(A11,'Daily Numbers'!AC:AJ,3,0),IF($M$3="Tuesday",VLOOKUP(A11,'Daily Numbers'!AC:AJ,4,0),IF($M$3="Wednesday",VLOOKUP(A11,'Daily Numbers'!AC:AJ,5,0),IF($M$3="Thursday",VLOOKUP(A11,'Daily Numbers'!AC:AJ,6,0),IF($M$3="Friday",VLOOKUP(A11,'Daily Numbers'!AC:AJ,7,0),IF($M$3="Saturday",VLOOKUP(A11,'Daily Numbers'!AC:AJ,8,0))))))))</f>
        <v>6030</v>
      </c>
      <c r="N11" s="77"/>
      <c r="O11" s="74">
        <v>5200.05</v>
      </c>
      <c r="P11" s="74">
        <v>22097.769999999997</v>
      </c>
      <c r="Q11" s="194">
        <f ca="1">IF($Q$3="Saturday",VLOOKUP('Daily Scorecard'!A11,'Daily Numbers'!T:AA,8,0),IF($Q$3="Sunday",VLOOKUP('Daily Scorecard'!A11,'Daily Numbers'!T:AA,2,0),IF($Q$3="Monday",VLOOKUP('Daily Scorecard'!A11,'Daily Numbers'!T:AA,3,0),IF($Q$3="Tuesday",VLOOKUP('Daily Scorecard'!A11,'Daily Numbers'!T:AA,4,0),IF($Q$3="Wednesday",VLOOKUP('Daily Scorecard'!A11,'Daily Numbers'!T:AA,5,0),IF($Q$3="Thursday",VLOOKUP('Daily Scorecard'!A11,'Daily Numbers'!T:AA,6,0),IF($Q$3="Friday",VLOOKUP('Daily Scorecard'!A11,'Daily Numbers'!T:AA,7,0))))))))</f>
        <v>40</v>
      </c>
      <c r="R11" s="193">
        <f ca="1">IF($Q$3="Saturday",VLOOKUP('Daily Scorecard'!A11,'Daily Numbers'!BZ:ZF,8,0),IF($Q$3="Sunday",VLOOKUP('Daily Scorecard'!A11,'Daily Numbers'!BZ:ZF,2,0),IF($Q$3="Monday",VLOOKUP('Daily Scorecard'!A11,'Daily Numbers'!BZ:ZF,3,0),IF($Q$3="Tuesday",VLOOKUP('Daily Scorecard'!A11,'Daily Numbers'!BZ:ZF,4,0),IF($Q$3="Wednesday",VLOOKUP('Daily Scorecard'!A11,'Daily Numbers'!BZ:ZF,5,0),IF($Q$3="Thursday",VLOOKUP('Daily Scorecard'!A11,'Daily Numbers'!BZ:ZF,6,0),IF($Q$3="Friday",VLOOKUP('Daily Scorecard'!A11,'Daily Numbers'!BZ:ZF,7,0))))))))</f>
        <v>0.5</v>
      </c>
      <c r="S11" s="195">
        <f ca="1">IF($Q$3="Saturday",VLOOKUP('Daily Scorecard'!A11,'Daily Numbers'!K:R,8,0),IF($Q$3="Sunday",VLOOKUP('Daily Scorecard'!A11,'Daily Numbers'!K:R,2,0),IF($Q$3="Monday",VLOOKUP('Daily Scorecard'!A11,'Daily Numbers'!K:R,3,0),IF($Q$3="Tuesday",VLOOKUP('Daily Scorecard'!A11,'Daily Numbers'!K:R,4,0),IF($Q$3="Wednesday",VLOOKUP('Daily Scorecard'!A11,'Daily Numbers'!K:R,5,0),IF($Q$3="Thursday",VLOOKUP('Daily Scorecard'!A11,'Daily Numbers'!K:R,6,0),IF($Q$3="Friday",VLOOKUP('Daily Scorecard'!A11,'Daily Numbers'!K:R,7,0))))))))</f>
        <v>699</v>
      </c>
      <c r="T11" s="256">
        <f t="shared" ca="1" si="6"/>
        <v>0.18015463917525773</v>
      </c>
      <c r="U11" s="270">
        <f ca="1">U10+U9</f>
        <v>274</v>
      </c>
      <c r="V11" s="272">
        <f>VLOOKUP(A11,'Daily Numbers'!AW:BE,9,FALSE)</f>
        <v>270</v>
      </c>
      <c r="W11" s="91"/>
      <c r="X11" s="272">
        <f ca="1">V11-U11</f>
        <v>-4</v>
      </c>
      <c r="Y11" s="186">
        <f t="shared" ca="1" si="8"/>
        <v>1.0148148148148148</v>
      </c>
      <c r="Z11" s="198">
        <f ca="1">Z10+Z9</f>
        <v>4040</v>
      </c>
      <c r="AA11" s="90">
        <f t="shared" ca="1" si="9"/>
        <v>4078.0616740088108</v>
      </c>
      <c r="AB11" s="90">
        <f>AB10+AB9</f>
        <v>4008</v>
      </c>
      <c r="AC11" s="190">
        <f t="shared" ca="1" si="10"/>
        <v>-38.061674008810769</v>
      </c>
      <c r="AD11" s="220">
        <f ca="1">IF($Q$3="Saturday",VLOOKUP('Daily Scorecard'!A11,'Daily Numbers'!CJ:CQ,2,0),IF($Q$3="Sunday",VLOOKUP('Daily Scorecard'!A11,'Daily Numbers'!CJ:CQ,3,0),IF($Q$3="Monday",VLOOKUP('Daily Scorecard'!A11,'Daily Numbers'!CJ:CQ,4,0),IF($Q$3="Tuesday",VLOOKUP('Daily Scorecard'!A11,'Daily Numbers'!CJ:CQ,5,0),IF($Q$3="Wednesday",VLOOKUP('Daily Scorecard'!A11,'Daily Numbers'!CJ:CQ,6,0),IF($Q$3="Thursday",VLOOKUP('Daily Scorecard'!A11,'Daily Numbers'!CJ:CQ,7,0),IF($Q$3="Friday",VLOOKUP('Daily Scorecard'!A11,'Daily Numbers'!CJ:CQ,8,0))))))))</f>
        <v>0.5</v>
      </c>
      <c r="AE11" s="191">
        <f ca="1">IF($Q$3="Saturday",VLOOKUP('Daily Scorecard'!A11,'Daily Numbers'!DC:DJ,2,0),IF($Q$3="Sunday",VLOOKUP('Daily Scorecard'!A11,'Daily Numbers'!DC:DJ,3,0),IF($Q$3="Monday",VLOOKUP('Daily Scorecard'!A11,'Daily Numbers'!DC:DJ,4,0),IF($Q$3="Tuesday",VLOOKUP('Daily Scorecard'!A11,'Daily Numbers'!DC:DJ,5,0),IF($Q$3="Wednesday",VLOOKUP('Daily Scorecard'!A11,'Daily Numbers'!DC:DJ,6,0),IF($Q$3="Thursday",VLOOKUP('Daily Scorecard'!A11,'Daily Numbers'!DC:DJ,7,0),IF($Q$3="Friday",VLOOKUP('Daily Scorecard'!A11,'Daily Numbers'!DC:DJ,8,0))))))))</f>
        <v>5</v>
      </c>
      <c r="AF11" s="277">
        <f ca="1">IF(ISERROR(Z11/H11),"",Z11/H11)</f>
        <v>0.17456682366158233</v>
      </c>
      <c r="AG11" s="217">
        <f>'Daily Numbers'!DS10</f>
        <v>0.1762114537444934</v>
      </c>
      <c r="AH11" s="278">
        <f t="shared" ca="1" si="12"/>
        <v>-1.5999999999999903E-3</v>
      </c>
      <c r="AI11" s="204">
        <f ca="1">IFERROR((AH11*H11)/(AB11/V11),"")</f>
        <v>-2.4944550898203439</v>
      </c>
      <c r="AK11"/>
    </row>
    <row r="12" spans="1:37" s="79" customFormat="1" ht="21" customHeight="1" x14ac:dyDescent="0.25">
      <c r="A12" s="82" t="s">
        <v>54</v>
      </c>
      <c r="B12" s="161">
        <f ca="1">IF($A$70="Saturday",VLOOKUP(A12,'Daily Numbers'!A:H,8,0),IF($A$70="Sunday",VLOOKUP('Daily Scorecard'!A12,'Daily Numbers'!A:H,2,0),IF($A$70="Monday",VLOOKUP('Daily Scorecard'!A12,'Daily Numbers'!A:H,3,0),IF($A$70="Tuesday",VLOOKUP('Daily Scorecard'!A12,'Daily Numbers'!A:H,4,0),IF($A$70="Wednesday",VLOOKUP('Daily Scorecard'!A12,'Daily Numbers'!A:H,5,0),IF($A$70="Thursday",VLOOKUP('Daily Scorecard'!A12,'Daily Numbers'!A:H,6,0),IF($A$70="Friday",VLOOKUP('Daily Scorecard'!A12,'Daily Numbers'!A:H,7,0),0)))))))</f>
        <v>4399</v>
      </c>
      <c r="C12" s="162">
        <f ca="1">IF($A$70="Saturday",VLOOKUP(A12,'Daily Numbers'!AC:AK,8,0),IF($A$70="Sunday",VLOOKUP('Daily Scorecard'!A12,'Daily Numbers'!AC:AK,2,0),IF($A$70="Monday",VLOOKUP('Daily Scorecard'!A12,'Daily Numbers'!AC:AK,3,0),IF($A$70="Tuesday",VLOOKUP('Daily Scorecard'!A12,'Daily Numbers'!AC:AK,4,0),IF($A$70="Wednesday",VLOOKUP('Daily Scorecard'!A12,'Daily Numbers'!AC:AK,5,0),IF($A$70="Thursday",VLOOKUP('Daily Scorecard'!A12,'Daily Numbers'!AC:AK,6,0),IF($A$70="Friday",VLOOKUP('Daily Scorecard'!A12,'Daily Numbers'!AC:AK,7,0),0)))))))</f>
        <v>9752</v>
      </c>
      <c r="D12" s="75">
        <f t="shared" ca="1" si="0"/>
        <v>-0.54891304347826086</v>
      </c>
      <c r="E12" s="163">
        <f t="shared" ca="1" si="14"/>
        <v>-5353</v>
      </c>
      <c r="F12" s="164">
        <f>VLOOKUP(A12,'Daily Numbers'!A:I,9,0)</f>
        <v>4399</v>
      </c>
      <c r="G12" s="165">
        <f t="shared" si="2"/>
        <v>7.5750792120126739E-2</v>
      </c>
      <c r="H12" s="261">
        <f ca="1">IF($A$74="Sunday",'Daily Data'!K131,IF($A$74="Monday",'Daily Data'!L131,IF($A$74="Tuesday",'Daily Data'!M131,IF($A$74="Wednesday",'Daily Data'!N131,IF($A$74="Thursday",'Daily Data'!O131,IF($A$74="Friday",'Daily Data'!P131,IF($A$74="Saturday",'Daily Data'!Q131)))))))</f>
        <v>28236</v>
      </c>
      <c r="I12" s="166">
        <f>'Daily Data'!B130</f>
        <v>29000</v>
      </c>
      <c r="J12" s="75">
        <f t="shared" ca="1" si="3"/>
        <v>0.48622399779583964</v>
      </c>
      <c r="K12" s="76">
        <f t="shared" ca="1" si="4"/>
        <v>-2.7057656891911034E-2</v>
      </c>
      <c r="L12" s="262">
        <f t="shared" ca="1" si="5"/>
        <v>-764</v>
      </c>
      <c r="M12" s="204">
        <f ca="1">IF($M$3="Sunday",VLOOKUP(A12,'Daily Numbers'!AC:AJ,2,0),IF($M$3="Monday",VLOOKUP(A12,'Daily Numbers'!AC:AJ,3,0),IF($M$3="Tuesday",VLOOKUP(A12,'Daily Numbers'!AC:AJ,4,0),IF($M$3="Wednesday",VLOOKUP(A12,'Daily Numbers'!AC:AJ,5,0),IF($M$3="Thursday",VLOOKUP(A12,'Daily Numbers'!AC:AJ,6,0),IF($M$3="Friday",VLOOKUP(A12,'Daily Numbers'!AC:AJ,7,0),IF($M$3="Saturday",VLOOKUP(A12,'Daily Numbers'!AC:AJ,8,0))))))))</f>
        <v>8459</v>
      </c>
      <c r="N12" s="77"/>
      <c r="O12" s="74">
        <v>4821.38</v>
      </c>
      <c r="P12" s="74">
        <v>20815.62</v>
      </c>
      <c r="Q12" s="194">
        <f ca="1">IF($Q$3="Saturday",VLOOKUP('Daily Scorecard'!A12,'Daily Numbers'!T:AA,8,0),IF($Q$3="Sunday",VLOOKUP('Daily Scorecard'!A12,'Daily Numbers'!T:AA,2,0),IF($Q$3="Monday",VLOOKUP('Daily Scorecard'!A12,'Daily Numbers'!T:AA,3,0),IF($Q$3="Tuesday",VLOOKUP('Daily Scorecard'!A12,'Daily Numbers'!T:AA,4,0),IF($Q$3="Wednesday",VLOOKUP('Daily Scorecard'!A12,'Daily Numbers'!T:AA,5,0),IF($Q$3="Thursday",VLOOKUP('Daily Scorecard'!A12,'Daily Numbers'!T:AA,6,0),IF($Q$3="Friday",VLOOKUP('Daily Scorecard'!A12,'Daily Numbers'!T:AA,7,0))))))))</f>
        <v>5</v>
      </c>
      <c r="R12" s="193">
        <f ca="1">IF($Q$3="Saturday",VLOOKUP('Daily Scorecard'!A12,'Daily Numbers'!BZ:ZF,8,0),IF($Q$3="Sunday",VLOOKUP('Daily Scorecard'!A12,'Daily Numbers'!BZ:ZF,2,0),IF($Q$3="Monday",VLOOKUP('Daily Scorecard'!A12,'Daily Numbers'!BZ:ZF,3,0),IF($Q$3="Tuesday",VLOOKUP('Daily Scorecard'!A12,'Daily Numbers'!BZ:ZF,4,0),IF($Q$3="Wednesday",VLOOKUP('Daily Scorecard'!A12,'Daily Numbers'!BZ:ZF,5,0),IF($Q$3="Thursday",VLOOKUP('Daily Scorecard'!A12,'Daily Numbers'!BZ:ZF,6,0),IF($Q$3="Friday",VLOOKUP('Daily Scorecard'!A12,'Daily Numbers'!BZ:ZF,7,0))))))))</f>
        <v>0</v>
      </c>
      <c r="S12" s="195">
        <f ca="1">IF($Q$3="Saturday",VLOOKUP('Daily Scorecard'!A12,'Daily Numbers'!K:R,8,0),IF($Q$3="Sunday",VLOOKUP('Daily Scorecard'!A12,'Daily Numbers'!K:R,2,0),IF($Q$3="Monday",VLOOKUP('Daily Scorecard'!A12,'Daily Numbers'!K:R,3,0),IF($Q$3="Tuesday",VLOOKUP('Daily Scorecard'!A12,'Daily Numbers'!K:R,4,0),IF($Q$3="Wednesday",VLOOKUP('Daily Scorecard'!A12,'Daily Numbers'!K:R,5,0),IF($Q$3="Thursday",VLOOKUP('Daily Scorecard'!A12,'Daily Numbers'!K:R,6,0),IF($Q$3="Friday",VLOOKUP('Daily Scorecard'!A12,'Daily Numbers'!K:R,7,0))))))))</f>
        <v>130</v>
      </c>
      <c r="T12" s="256">
        <f t="shared" ca="1" si="6"/>
        <v>2.9552170947942713E-2</v>
      </c>
      <c r="U12" s="270">
        <f ca="1">IF($A$74="Sunday",'Daily Data'!K136,IF($A$74="Monday",'Daily Data'!L136,IF($A$74="Tuesday",'Daily Data'!M136,IF($A$74="Wednesday",'Daily Data'!N136,IF($A$74="Thursday",'Daily Data'!O136,IF($A$74="Friday",'Daily Data'!P136,IF($A$74="Saturday",'Daily Data'!Q136)))))))</f>
        <v>37</v>
      </c>
      <c r="V12" s="272">
        <f>VLOOKUP(A12,'Daily Numbers'!AW:BE,9,FALSE)</f>
        <v>37</v>
      </c>
      <c r="W12" s="91"/>
      <c r="X12" s="272">
        <f t="shared" ca="1" si="7"/>
        <v>0</v>
      </c>
      <c r="Y12" s="186">
        <f t="shared" ca="1" si="8"/>
        <v>1</v>
      </c>
      <c r="Z12" s="286">
        <f ca="1">IF($A$74="Sunday",'Daily Data'!K142,IF($A$74="Monday",'Daily Data'!L142,IF($A$74="Tuesday",'Daily Data'!M142,IF($A$74="Wednesday",'Daily Data'!N142,IF($A$74="Thursday",'Daily Data'!O142,IF($A$74="Friday",'Daily Data'!P142,IF($A$74="Saturday",'Daily Data'!Q142)))))))</f>
        <v>786</v>
      </c>
      <c r="AA12" s="90">
        <f t="shared" ca="1" si="9"/>
        <v>782.13720000000001</v>
      </c>
      <c r="AB12" s="90">
        <f>'Daily Data'!B141</f>
        <v>793</v>
      </c>
      <c r="AC12" s="190">
        <f t="shared" ca="1" si="10"/>
        <v>3.8627999999999929</v>
      </c>
      <c r="AD12" s="220">
        <f ca="1">IF($Q$3="Saturday",VLOOKUP('Daily Scorecard'!A12,'Daily Numbers'!CJ:CQ,2,0),IF($Q$3="Sunday",VLOOKUP('Daily Scorecard'!A12,'Daily Numbers'!CJ:CQ,3,0),IF($Q$3="Monday",VLOOKUP('Daily Scorecard'!A12,'Daily Numbers'!CJ:CQ,4,0),IF($Q$3="Tuesday",VLOOKUP('Daily Scorecard'!A12,'Daily Numbers'!CJ:CQ,5,0),IF($Q$3="Wednesday",VLOOKUP('Daily Scorecard'!A12,'Daily Numbers'!CJ:CQ,6,0),IF($Q$3="Thursday",VLOOKUP('Daily Scorecard'!A12,'Daily Numbers'!CJ:CQ,7,0),IF($Q$3="Friday",VLOOKUP('Daily Scorecard'!A12,'Daily Numbers'!CJ:CQ,8,0))))))))</f>
        <v>0</v>
      </c>
      <c r="AE12" s="191">
        <f ca="1">IF($Q$3="Saturday",VLOOKUP('Daily Scorecard'!A12,'Daily Numbers'!DC:DJ,2,0),IF($Q$3="Sunday",VLOOKUP('Daily Scorecard'!A12,'Daily Numbers'!DC:DJ,3,0),IF($Q$3="Monday",VLOOKUP('Daily Scorecard'!A12,'Daily Numbers'!DC:DJ,4,0),IF($Q$3="Tuesday",VLOOKUP('Daily Scorecard'!A12,'Daily Numbers'!DC:DJ,5,0),IF($Q$3="Wednesday",VLOOKUP('Daily Scorecard'!A12,'Daily Numbers'!DC:DJ,6,0),IF($Q$3="Thursday",VLOOKUP('Daily Scorecard'!A12,'Daily Numbers'!DC:DJ,7,0),IF($Q$3="Friday",VLOOKUP('Daily Scorecard'!A12,'Daily Numbers'!DC:DJ,8,0))))))))</f>
        <v>0</v>
      </c>
      <c r="AF12" s="277">
        <f t="shared" ca="1" si="11"/>
        <v>2.7836804079898001E-2</v>
      </c>
      <c r="AG12" s="217">
        <f>'Daily Numbers'!DS11</f>
        <v>2.7699999999999999E-2</v>
      </c>
      <c r="AH12" s="278">
        <f t="shared" ca="1" si="12"/>
        <v>9.9999999999999395E-5</v>
      </c>
      <c r="AI12" s="204">
        <f t="shared" ca="1" si="13"/>
        <v>0.13174426229508118</v>
      </c>
    </row>
    <row r="13" spans="1:37" s="79" customFormat="1" ht="21" customHeight="1" x14ac:dyDescent="0.25">
      <c r="A13" s="81" t="s">
        <v>8</v>
      </c>
      <c r="B13" s="161">
        <f ca="1">IF($A$70="Saturday",VLOOKUP(A13,'Daily Numbers'!A:H,8,0),IF($A$70="Sunday",VLOOKUP('Daily Scorecard'!A13,'Daily Numbers'!A:H,2,0),IF($A$70="Monday",VLOOKUP('Daily Scorecard'!A13,'Daily Numbers'!A:H,3,0),IF($A$70="Tuesday",VLOOKUP('Daily Scorecard'!A13,'Daily Numbers'!A:H,4,0),IF($A$70="Wednesday",VLOOKUP('Daily Scorecard'!A13,'Daily Numbers'!A:H,5,0),IF($A$70="Thursday",VLOOKUP('Daily Scorecard'!A13,'Daily Numbers'!A:H,6,0),IF($A$70="Friday",VLOOKUP('Daily Scorecard'!A13,'Daily Numbers'!A:H,7,0),0)))))))</f>
        <v>381</v>
      </c>
      <c r="C13" s="162">
        <f ca="1">IF($A$70="Saturday",VLOOKUP(A13,'Daily Numbers'!AC:AK,8,0),IF($A$70="Sunday",VLOOKUP('Daily Scorecard'!A13,'Daily Numbers'!AC:AK,2,0),IF($A$70="Monday",VLOOKUP('Daily Scorecard'!A13,'Daily Numbers'!AC:AK,3,0),IF($A$70="Tuesday",VLOOKUP('Daily Scorecard'!A13,'Daily Numbers'!AC:AK,4,0),IF($A$70="Wednesday",VLOOKUP('Daily Scorecard'!A13,'Daily Numbers'!AC:AK,5,0),IF($A$70="Thursday",VLOOKUP('Daily Scorecard'!A13,'Daily Numbers'!AC:AK,6,0),IF($A$70="Friday",VLOOKUP('Daily Scorecard'!A13,'Daily Numbers'!AC:AK,7,0),0)))))))</f>
        <v>495</v>
      </c>
      <c r="D13" s="75">
        <f t="shared" ca="1" si="0"/>
        <v>-0.23030303030303031</v>
      </c>
      <c r="E13" s="163">
        <f t="shared" ca="1" si="14"/>
        <v>-114</v>
      </c>
      <c r="F13" s="164">
        <f>VLOOKUP(A13,'Daily Numbers'!A:I,9,0)</f>
        <v>381</v>
      </c>
      <c r="G13" s="165">
        <f t="shared" si="2"/>
        <v>6.560821049731368E-3</v>
      </c>
      <c r="H13" s="261">
        <f ca="1">IF($A$74="Sunday",'Daily Data'!K152,IF($A$74="Monday",'Daily Data'!L152,IF($A$74="Tuesday",'Daily Data'!M152,IF($A$74="Wednesday",'Daily Data'!N152,IF($A$74="Thursday",'Daily Data'!O152,IF($A$74="Friday",'Daily Data'!P152,IF($A$74="Saturday",'Daily Data'!Q152)))))))</f>
        <v>2556</v>
      </c>
      <c r="I13" s="166">
        <f>'Daily Data'!B151</f>
        <v>2500</v>
      </c>
      <c r="J13" s="75">
        <f t="shared" ca="1" si="3"/>
        <v>4.4014327042292328E-2</v>
      </c>
      <c r="K13" s="76">
        <f t="shared" ca="1" si="4"/>
        <v>2.1909233176838811E-2</v>
      </c>
      <c r="L13" s="262">
        <f t="shared" ca="1" si="5"/>
        <v>56</v>
      </c>
      <c r="M13" s="204">
        <f ca="1">IF($M$3="Sunday",VLOOKUP(A13,'Daily Numbers'!AC:AJ,2,0),IF($M$3="Monday",VLOOKUP(A13,'Daily Numbers'!AC:AJ,3,0),IF($M$3="Tuesday",VLOOKUP(A13,'Daily Numbers'!AC:AJ,4,0),IF($M$3="Wednesday",VLOOKUP(A13,'Daily Numbers'!AC:AJ,5,0),IF($M$3="Thursday",VLOOKUP(A13,'Daily Numbers'!AC:AJ,6,0),IF($M$3="Friday",VLOOKUP(A13,'Daily Numbers'!AC:AJ,7,0),IF($M$3="Saturday",VLOOKUP(A13,'Daily Numbers'!AC:AJ,8,0))))))))</f>
        <v>425</v>
      </c>
      <c r="N13" s="77"/>
      <c r="O13" s="74">
        <v>801.59</v>
      </c>
      <c r="P13" s="74">
        <v>3596.96</v>
      </c>
      <c r="Q13" s="194">
        <f ca="1">IF($Q$3="Saturday",VLOOKUP('Daily Scorecard'!A13,'Daily Numbers'!T:AA,8,0),IF($Q$3="Sunday",VLOOKUP('Daily Scorecard'!A13,'Daily Numbers'!T:AA,2,0),IF($Q$3="Monday",VLOOKUP('Daily Scorecard'!A13,'Daily Numbers'!T:AA,3,0),IF($Q$3="Tuesday",VLOOKUP('Daily Scorecard'!A13,'Daily Numbers'!T:AA,4,0),IF($Q$3="Wednesday",VLOOKUP('Daily Scorecard'!A13,'Daily Numbers'!T:AA,5,0),IF($Q$3="Thursday",VLOOKUP('Daily Scorecard'!A13,'Daily Numbers'!T:AA,6,0),IF($Q$3="Friday",VLOOKUP('Daily Scorecard'!A13,'Daily Numbers'!T:AA,7,0))))))))</f>
        <v>0</v>
      </c>
      <c r="R13" s="193">
        <f ca="1">IF($Q$3="Saturday",VLOOKUP('Daily Scorecard'!A13,'Daily Numbers'!BZ:ZF,8,0),IF($Q$3="Sunday",VLOOKUP('Daily Scorecard'!A13,'Daily Numbers'!BZ:ZF,2,0),IF($Q$3="Monday",VLOOKUP('Daily Scorecard'!A13,'Daily Numbers'!BZ:ZF,3,0),IF($Q$3="Tuesday",VLOOKUP('Daily Scorecard'!A13,'Daily Numbers'!BZ:ZF,4,0),IF($Q$3="Wednesday",VLOOKUP('Daily Scorecard'!A13,'Daily Numbers'!BZ:ZF,5,0),IF($Q$3="Thursday",VLOOKUP('Daily Scorecard'!A13,'Daily Numbers'!BZ:ZF,6,0),IF($Q$3="Friday",VLOOKUP('Daily Scorecard'!A13,'Daily Numbers'!BZ:ZF,7,0))))))))</f>
        <v>0</v>
      </c>
      <c r="S13" s="195">
        <f ca="1">IF($Q$3="Saturday",VLOOKUP('Daily Scorecard'!A13,'Daily Numbers'!K:R,8,0),IF($Q$3="Sunday",VLOOKUP('Daily Scorecard'!A13,'Daily Numbers'!K:R,2,0),IF($Q$3="Monday",VLOOKUP('Daily Scorecard'!A13,'Daily Numbers'!K:R,3,0),IF($Q$3="Tuesday",VLOOKUP('Daily Scorecard'!A13,'Daily Numbers'!K:R,4,0),IF($Q$3="Wednesday",VLOOKUP('Daily Scorecard'!A13,'Daily Numbers'!K:R,5,0),IF($Q$3="Thursday",VLOOKUP('Daily Scorecard'!A13,'Daily Numbers'!K:R,6,0),IF($Q$3="Friday",VLOOKUP('Daily Scorecard'!A13,'Daily Numbers'!K:R,7,0))))))))</f>
        <v>0</v>
      </c>
      <c r="T13" s="256">
        <f t="shared" ca="1" si="6"/>
        <v>0</v>
      </c>
      <c r="U13" s="270">
        <f ca="1">IF($A$74="Sunday",'Daily Data'!K157,IF($A$74="Monday",'Daily Data'!L157,IF($A$74="Tuesday",'Daily Data'!M157,IF($A$74="Wednesday",'Daily Data'!N157,IF($A$74="Thursday",'Daily Data'!O157,IF($A$74="Friday",'Daily Data'!P157,IF($A$74="Saturday",'Daily Data'!Q157)))))))</f>
        <v>26</v>
      </c>
      <c r="V13" s="272">
        <f>VLOOKUP(A13,'Daily Numbers'!AW:BE,9,FALSE)</f>
        <v>26</v>
      </c>
      <c r="W13" s="91"/>
      <c r="X13" s="272">
        <f t="shared" ca="1" si="7"/>
        <v>0</v>
      </c>
      <c r="Y13" s="186">
        <f t="shared" ca="1" si="8"/>
        <v>1</v>
      </c>
      <c r="Z13" s="286">
        <f ca="1">IF($A$74="Sunday",'Daily Data'!K163,IF($A$74="Monday",'Daily Data'!L163,IF($A$74="Tuesday",'Daily Data'!M163,IF($A$74="Wednesday",'Daily Data'!N163,IF($A$74="Thursday",'Daily Data'!O163,IF($A$74="Friday",'Daily Data'!P163,IF($A$74="Saturday",'Daily Data'!Q163)))))))</f>
        <v>520</v>
      </c>
      <c r="AA13" s="90">
        <f t="shared" ca="1" si="9"/>
        <v>666.3492</v>
      </c>
      <c r="AB13" s="90">
        <f>'Daily Data'!B162</f>
        <v>520</v>
      </c>
      <c r="AC13" s="190">
        <f t="shared" ca="1" si="10"/>
        <v>-146.3492</v>
      </c>
      <c r="AD13" s="220">
        <f ca="1">IF($Q$3="Saturday",VLOOKUP('Daily Scorecard'!A13,'Daily Numbers'!CJ:CQ,2,0),IF($Q$3="Sunday",VLOOKUP('Daily Scorecard'!A13,'Daily Numbers'!CJ:CQ,3,0),IF($Q$3="Monday",VLOOKUP('Daily Scorecard'!A13,'Daily Numbers'!CJ:CQ,4,0),IF($Q$3="Tuesday",VLOOKUP('Daily Scorecard'!A13,'Daily Numbers'!CJ:CQ,5,0),IF($Q$3="Wednesday",VLOOKUP('Daily Scorecard'!A13,'Daily Numbers'!CJ:CQ,6,0),IF($Q$3="Thursday",VLOOKUP('Daily Scorecard'!A13,'Daily Numbers'!CJ:CQ,7,0),IF($Q$3="Friday",VLOOKUP('Daily Scorecard'!A13,'Daily Numbers'!CJ:CQ,8,0))))))))</f>
        <v>0</v>
      </c>
      <c r="AE13" s="191">
        <f ca="1">IF($Q$3="Saturday",VLOOKUP('Daily Scorecard'!A13,'Daily Numbers'!DC:DJ,2,0),IF($Q$3="Sunday",VLOOKUP('Daily Scorecard'!A13,'Daily Numbers'!DC:DJ,3,0),IF($Q$3="Monday",VLOOKUP('Daily Scorecard'!A13,'Daily Numbers'!DC:DJ,4,0),IF($Q$3="Tuesday",VLOOKUP('Daily Scorecard'!A13,'Daily Numbers'!DC:DJ,5,0),IF($Q$3="Wednesday",VLOOKUP('Daily Scorecard'!A13,'Daily Numbers'!DC:DJ,6,0),IF($Q$3="Thursday",VLOOKUP('Daily Scorecard'!A13,'Daily Numbers'!DC:DJ,7,0),IF($Q$3="Friday",VLOOKUP('Daily Scorecard'!A13,'Daily Numbers'!DC:DJ,8,0))))))))</f>
        <v>0</v>
      </c>
      <c r="AF13" s="277">
        <f t="shared" ca="1" si="11"/>
        <v>0.20344287949921752</v>
      </c>
      <c r="AG13" s="217">
        <f>'Daily Numbers'!DS12</f>
        <v>0.26069999999999999</v>
      </c>
      <c r="AH13" s="278">
        <f t="shared" ca="1" si="12"/>
        <v>-5.729999999999999E-2</v>
      </c>
      <c r="AI13" s="204">
        <f t="shared" ca="1" si="13"/>
        <v>-7.3229399999999982</v>
      </c>
    </row>
    <row r="14" spans="1:37" s="79" customFormat="1" ht="21" customHeight="1" x14ac:dyDescent="0.25">
      <c r="A14" s="81" t="s">
        <v>2</v>
      </c>
      <c r="B14" s="161">
        <f ca="1">IF($A$70="Saturday",VLOOKUP(A14,'Daily Numbers'!A:H,8,0),IF($A$70="Sunday",VLOOKUP('Daily Scorecard'!A14,'Daily Numbers'!A:H,2,0),IF($A$70="Monday",VLOOKUP('Daily Scorecard'!A14,'Daily Numbers'!A:H,3,0),IF($A$70="Tuesday",VLOOKUP('Daily Scorecard'!A14,'Daily Numbers'!A:H,4,0),IF($A$70="Wednesday",VLOOKUP('Daily Scorecard'!A14,'Daily Numbers'!A:H,5,0),IF($A$70="Thursday",VLOOKUP('Daily Scorecard'!A14,'Daily Numbers'!A:H,6,0),IF($A$70="Friday",VLOOKUP('Daily Scorecard'!A14,'Daily Numbers'!A:H,7,0),0)))))))</f>
        <v>3103</v>
      </c>
      <c r="C14" s="162">
        <f ca="1">IF($A$70="Saturday",VLOOKUP(A14,'Daily Numbers'!AC:AK,8,0),IF($A$70="Sunday",VLOOKUP('Daily Scorecard'!A14,'Daily Numbers'!AC:AK,2,0),IF($A$70="Monday",VLOOKUP('Daily Scorecard'!A14,'Daily Numbers'!AC:AK,3,0),IF($A$70="Tuesday",VLOOKUP('Daily Scorecard'!A14,'Daily Numbers'!AC:AK,4,0),IF($A$70="Wednesday",VLOOKUP('Daily Scorecard'!A14,'Daily Numbers'!AC:AK,5,0),IF($A$70="Thursday",VLOOKUP('Daily Scorecard'!A14,'Daily Numbers'!AC:AK,6,0),IF($A$70="Friday",VLOOKUP('Daily Scorecard'!A14,'Daily Numbers'!AC:AK,7,0),0)))))))</f>
        <v>3593</v>
      </c>
      <c r="D14" s="75">
        <f t="shared" ca="1" si="0"/>
        <v>-0.13637628722516004</v>
      </c>
      <c r="E14" s="163">
        <f t="shared" ca="1" si="14"/>
        <v>-490</v>
      </c>
      <c r="F14" s="164">
        <f>VLOOKUP(A14,'Daily Numbers'!A:I,9,0)</f>
        <v>3103</v>
      </c>
      <c r="G14" s="165">
        <f t="shared" si="2"/>
        <v>5.343366854938697E-2</v>
      </c>
      <c r="H14" s="261">
        <f ca="1">IF($A$74="Sunday",'Daily Data'!K173,IF($A$74="Monday",'Daily Data'!L173,IF($A$74="Tuesday",'Daily Data'!M173,IF($A$74="Wednesday",'Daily Data'!N173,IF($A$74="Thursday",'Daily Data'!O173,IF($A$74="Friday",'Daily Data'!P173,IF($A$74="Saturday",'Daily Data'!Q173)))))))</f>
        <v>18652</v>
      </c>
      <c r="I14" s="166">
        <f>'Daily Data'!B172</f>
        <v>18700</v>
      </c>
      <c r="J14" s="75">
        <f t="shared" ca="1" si="3"/>
        <v>0.32118749138999864</v>
      </c>
      <c r="K14" s="76">
        <f t="shared" ca="1" si="4"/>
        <v>-2.5734505683036673E-3</v>
      </c>
      <c r="L14" s="262">
        <f t="shared" ca="1" si="5"/>
        <v>-48</v>
      </c>
      <c r="M14" s="204">
        <f ca="1">IF($M$3="Sunday",VLOOKUP(A14,'Daily Numbers'!AC:AJ,2,0),IF($M$3="Monday",VLOOKUP(A14,'Daily Numbers'!AC:AJ,3,0),IF($M$3="Tuesday",VLOOKUP(A14,'Daily Numbers'!AC:AJ,4,0),IF($M$3="Wednesday",VLOOKUP(A14,'Daily Numbers'!AC:AJ,5,0),IF($M$3="Thursday",VLOOKUP(A14,'Daily Numbers'!AC:AJ,6,0),IF($M$3="Friday",VLOOKUP(A14,'Daily Numbers'!AC:AJ,7,0),IF($M$3="Saturday",VLOOKUP(A14,'Daily Numbers'!AC:AJ,8,0))))))))</f>
        <v>2598</v>
      </c>
      <c r="N14" s="77" t="e">
        <f ca="1">J14-#REF!</f>
        <v>#REF!</v>
      </c>
      <c r="O14" s="74" t="e">
        <f ca="1">IF($A$70="Thursday",VLOOKUP(G14,'Daily Numbers'!AV:BA,2,0),IF($A$70="Friday",VLOOKUP('Daily Scorecard'!G14,'Daily Numbers'!AV:BA,3,0),IF($A$70="Saturday",VLOOKUP('Daily Scorecard'!G14,'Daily Numbers'!AV:BA,4,0),IF($A$70="Sunday",VLOOKUP('Daily Scorecard'!G14,'Daily Numbers'!AV:BA,5,0),IF($A$70="Monday",VLOOKUP('Daily Scorecard'!G14,'Daily Numbers'!AV:BA,6,0),IF($A$70="Tuesday",VLOOKUP('Daily Scorecard'!G14,'Daily Numbers'!AV:BA,7,0),IF($A$70="Wednesday",VLOOKUP('Daily Scorecard'!G14,'Daily Numbers'!AV:BA,8,0),0)))))))</f>
        <v>#N/A</v>
      </c>
      <c r="P14" s="74" t="str">
        <f ca="1">IF(ISERROR((#REF!-O14)/O14),"",(#REF!-O14)/O14)</f>
        <v/>
      </c>
      <c r="Q14" s="194">
        <f ca="1">IF($Q$3="Saturday",VLOOKUP('Daily Scorecard'!A14,'Daily Numbers'!T:AA,8,0),IF($Q$3="Sunday",VLOOKUP('Daily Scorecard'!A14,'Daily Numbers'!T:AA,2,0),IF($Q$3="Monday",VLOOKUP('Daily Scorecard'!A14,'Daily Numbers'!T:AA,3,0),IF($Q$3="Tuesday",VLOOKUP('Daily Scorecard'!A14,'Daily Numbers'!T:AA,4,0),IF($Q$3="Wednesday",VLOOKUP('Daily Scorecard'!A14,'Daily Numbers'!T:AA,5,0),IF($Q$3="Thursday",VLOOKUP('Daily Scorecard'!A14,'Daily Numbers'!T:AA,6,0),IF($Q$3="Friday",VLOOKUP('Daily Scorecard'!A14,'Daily Numbers'!T:AA,7,0))))))))</f>
        <v>28</v>
      </c>
      <c r="R14" s="193">
        <f ca="1">IF($Q$3="Saturday",VLOOKUP('Daily Scorecard'!A14,'Daily Numbers'!BZ:ZF,8,0),IF($Q$3="Sunday",VLOOKUP('Daily Scorecard'!A14,'Daily Numbers'!BZ:ZF,2,0),IF($Q$3="Monday",VLOOKUP('Daily Scorecard'!A14,'Daily Numbers'!BZ:ZF,3,0),IF($Q$3="Tuesday",VLOOKUP('Daily Scorecard'!A14,'Daily Numbers'!BZ:ZF,4,0),IF($Q$3="Wednesday",VLOOKUP('Daily Scorecard'!A14,'Daily Numbers'!BZ:ZF,5,0),IF($Q$3="Thursday",VLOOKUP('Daily Scorecard'!A14,'Daily Numbers'!BZ:ZF,6,0),IF($Q$3="Friday",VLOOKUP('Daily Scorecard'!A14,'Daily Numbers'!BZ:ZF,7,0))))))))</f>
        <v>0</v>
      </c>
      <c r="S14" s="195">
        <f ca="1">IF($Q$3="Saturday",VLOOKUP('Daily Scorecard'!A14,'Daily Numbers'!K:R,8,0),IF($Q$3="Sunday",VLOOKUP('Daily Scorecard'!A14,'Daily Numbers'!K:R,2,0),IF($Q$3="Monday",VLOOKUP('Daily Scorecard'!A14,'Daily Numbers'!K:R,3,0),IF($Q$3="Tuesday",VLOOKUP('Daily Scorecard'!A14,'Daily Numbers'!K:R,4,0),IF($Q$3="Wednesday",VLOOKUP('Daily Scorecard'!A14,'Daily Numbers'!K:R,5,0),IF($Q$3="Thursday",VLOOKUP('Daily Scorecard'!A14,'Daily Numbers'!K:R,6,0),IF($Q$3="Friday",VLOOKUP('Daily Scorecard'!A14,'Daily Numbers'!K:R,7,0))))))))</f>
        <v>538</v>
      </c>
      <c r="T14" s="256">
        <f t="shared" ca="1" si="6"/>
        <v>0.17338059941991621</v>
      </c>
      <c r="U14" s="270">
        <f ca="1">IF($A$74="Sunday",'Daily Data'!K178,IF($A$74="Monday",'Daily Data'!L178,IF($A$74="Tuesday",'Daily Data'!M178,IF($A$74="Wednesday",'Daily Data'!N178,IF($A$74="Thursday",'Daily Data'!O178,IF($A$74="Friday",'Daily Data'!P178,IF($A$74="Saturday",'Daily Data'!Q178)))))))</f>
        <v>208</v>
      </c>
      <c r="V14" s="272">
        <f>VLOOKUP(A14,'Daily Numbers'!AW:BE,9,FALSE)</f>
        <v>208</v>
      </c>
      <c r="W14" s="91"/>
      <c r="X14" s="272">
        <f t="shared" ca="1" si="7"/>
        <v>0</v>
      </c>
      <c r="Y14" s="186">
        <f t="shared" ca="1" si="8"/>
        <v>1</v>
      </c>
      <c r="Z14" s="286">
        <f ca="1">IF($A$74="Sunday",'Daily Data'!K184,IF($A$74="Monday",'Daily Data'!L184,IF($A$74="Tuesday",'Daily Data'!M184,IF($A$74="Wednesday",'Daily Data'!N184,IF($A$74="Thursday",'Daily Data'!O184,IF($A$74="Friday",'Daily Data'!P184,IF($A$74="Saturday",'Daily Data'!Q184)))))))</f>
        <v>3429</v>
      </c>
      <c r="AA14" s="90">
        <f t="shared" ca="1" si="9"/>
        <v>3392.7988</v>
      </c>
      <c r="AB14" s="90">
        <f>'Daily Data'!B183</f>
        <v>3427</v>
      </c>
      <c r="AC14" s="190">
        <f t="shared" ca="1" si="10"/>
        <v>36.201199999999972</v>
      </c>
      <c r="AD14" s="220">
        <f ca="1">IF($Q$3="Saturday",VLOOKUP('Daily Scorecard'!A14,'Daily Numbers'!CJ:CQ,2,0),IF($Q$3="Sunday",VLOOKUP('Daily Scorecard'!A14,'Daily Numbers'!CJ:CQ,3,0),IF($Q$3="Monday",VLOOKUP('Daily Scorecard'!A14,'Daily Numbers'!CJ:CQ,4,0),IF($Q$3="Tuesday",VLOOKUP('Daily Scorecard'!A14,'Daily Numbers'!CJ:CQ,5,0),IF($Q$3="Wednesday",VLOOKUP('Daily Scorecard'!A14,'Daily Numbers'!CJ:CQ,6,0),IF($Q$3="Thursday",VLOOKUP('Daily Scorecard'!A14,'Daily Numbers'!CJ:CQ,7,0),IF($Q$3="Friday",VLOOKUP('Daily Scorecard'!A14,'Daily Numbers'!CJ:CQ,8,0))))))))</f>
        <v>0</v>
      </c>
      <c r="AE14" s="191">
        <f ca="1">IF($Q$3="Saturday",VLOOKUP('Daily Scorecard'!A14,'Daily Numbers'!DC:DJ,2,0),IF($Q$3="Sunday",VLOOKUP('Daily Scorecard'!A14,'Daily Numbers'!DC:DJ,3,0),IF($Q$3="Monday",VLOOKUP('Daily Scorecard'!A14,'Daily Numbers'!DC:DJ,4,0),IF($Q$3="Tuesday",VLOOKUP('Daily Scorecard'!A14,'Daily Numbers'!DC:DJ,5,0),IF($Q$3="Wednesday",VLOOKUP('Daily Scorecard'!A14,'Daily Numbers'!DC:DJ,6,0),IF($Q$3="Thursday",VLOOKUP('Daily Scorecard'!A14,'Daily Numbers'!DC:DJ,7,0),IF($Q$3="Friday",VLOOKUP('Daily Scorecard'!A14,'Daily Numbers'!DC:DJ,8,0))))))))</f>
        <v>0</v>
      </c>
      <c r="AF14" s="277">
        <f t="shared" ca="1" si="11"/>
        <v>0.18384087497319324</v>
      </c>
      <c r="AG14" s="217">
        <f>'Daily Numbers'!DS13</f>
        <v>0.18190000000000001</v>
      </c>
      <c r="AH14" s="278">
        <f t="shared" ca="1" si="12"/>
        <v>1.899999999999985E-3</v>
      </c>
      <c r="AI14" s="204">
        <f t="shared" ca="1" si="13"/>
        <v>2.1509397140355828</v>
      </c>
    </row>
    <row r="15" spans="1:37" s="79" customFormat="1" ht="21" customHeight="1" x14ac:dyDescent="0.25">
      <c r="A15" s="80" t="s">
        <v>7</v>
      </c>
      <c r="B15" s="161">
        <f ca="1">IF($A$70="Saturday",VLOOKUP(A15,'Daily Numbers'!A:H,8,0),IF($A$70="Sunday",VLOOKUP('Daily Scorecard'!A15,'Daily Numbers'!A:H,2,0),IF($A$70="Monday",VLOOKUP('Daily Scorecard'!A15,'Daily Numbers'!A:H,3,0),IF($A$70="Tuesday",VLOOKUP('Daily Scorecard'!A15,'Daily Numbers'!A:H,4,0),IF($A$70="Wednesday",VLOOKUP('Daily Scorecard'!A15,'Daily Numbers'!A:H,5,0),IF($A$70="Thursday",VLOOKUP('Daily Scorecard'!A15,'Daily Numbers'!A:H,6,0),IF($A$70="Friday",VLOOKUP('Daily Scorecard'!A15,'Daily Numbers'!A:H,7,0),0)))))))</f>
        <v>0</v>
      </c>
      <c r="C15" s="162">
        <f ca="1">IF($A$70="Saturday",VLOOKUP(A15,'Daily Numbers'!AC:AK,8,0),IF($A$70="Sunday",VLOOKUP('Daily Scorecard'!A15,'Daily Numbers'!AC:AK,2,0),IF($A$70="Monday",VLOOKUP('Daily Scorecard'!A15,'Daily Numbers'!AC:AK,3,0),IF($A$70="Tuesday",VLOOKUP('Daily Scorecard'!A15,'Daily Numbers'!AC:AK,4,0),IF($A$70="Wednesday",VLOOKUP('Daily Scorecard'!A15,'Daily Numbers'!AC:AK,5,0),IF($A$70="Thursday",VLOOKUP('Daily Scorecard'!A15,'Daily Numbers'!AC:AK,6,0),IF($A$70="Friday",VLOOKUP('Daily Scorecard'!A15,'Daily Numbers'!AC:AK,7,0),0)))))))</f>
        <v>0</v>
      </c>
      <c r="D15" s="75" t="str">
        <f t="shared" ca="1" si="0"/>
        <v/>
      </c>
      <c r="E15" s="163">
        <f t="shared" ca="1" si="14"/>
        <v>0</v>
      </c>
      <c r="F15" s="164">
        <f>VLOOKUP(A15,'Daily Numbers'!A:I,9,0)</f>
        <v>0</v>
      </c>
      <c r="G15" s="165">
        <f t="shared" si="2"/>
        <v>0</v>
      </c>
      <c r="H15" s="261">
        <f ca="1">IF($A$74="Sunday",'Daily Data'!K194,IF($A$74="Monday",'Daily Data'!L194,IF($A$74="Tuesday",'Daily Data'!M194,IF($A$74="Wednesday",'Daily Data'!N194,IF($A$74="Thursday",'Daily Data'!O194,IF($A$74="Friday",'Daily Data'!P194,IF($A$74="Saturday",'Daily Data'!Q194)))))))</f>
        <v>0</v>
      </c>
      <c r="I15" s="166">
        <f>'Daily Data'!B193</f>
        <v>0</v>
      </c>
      <c r="J15" s="75">
        <f t="shared" ca="1" si="3"/>
        <v>0</v>
      </c>
      <c r="K15" s="76" t="str">
        <f t="shared" ca="1" si="4"/>
        <v/>
      </c>
      <c r="L15" s="262">
        <f t="shared" ca="1" si="5"/>
        <v>0</v>
      </c>
      <c r="M15" s="204">
        <f ca="1">IF($M$3="Sunday",VLOOKUP(A15,'Daily Numbers'!AC:AJ,2,0),IF($M$3="Monday",VLOOKUP(A15,'Daily Numbers'!AC:AJ,3,0),IF($M$3="Tuesday",VLOOKUP(A15,'Daily Numbers'!AC:AJ,4,0),IF($M$3="Wednesday",VLOOKUP(A15,'Daily Numbers'!AC:AJ,5,0),IF($M$3="Thursday",VLOOKUP(A15,'Daily Numbers'!AC:AJ,6,0),IF($M$3="Friday",VLOOKUP(A15,'Daily Numbers'!AC:AJ,7,0),IF($M$3="Saturday",VLOOKUP(A15,'Daily Numbers'!AC:AJ,8,0))))))))</f>
        <v>0</v>
      </c>
      <c r="N15" s="77"/>
      <c r="O15" s="74">
        <v>2250.4299999999998</v>
      </c>
      <c r="P15" s="74">
        <v>10958.84</v>
      </c>
      <c r="Q15" s="194">
        <f ca="1">IF($Q$3="Saturday",VLOOKUP('Daily Scorecard'!A15,'Daily Numbers'!T:AA,8,0),IF($Q$3="Sunday",VLOOKUP('Daily Scorecard'!A15,'Daily Numbers'!T:AA,2,0),IF($Q$3="Monday",VLOOKUP('Daily Scorecard'!A15,'Daily Numbers'!T:AA,3,0),IF($Q$3="Tuesday",VLOOKUP('Daily Scorecard'!A15,'Daily Numbers'!T:AA,4,0),IF($Q$3="Wednesday",VLOOKUP('Daily Scorecard'!A15,'Daily Numbers'!T:AA,5,0),IF($Q$3="Thursday",VLOOKUP('Daily Scorecard'!A15,'Daily Numbers'!T:AA,6,0),IF($Q$3="Friday",VLOOKUP('Daily Scorecard'!A15,'Daily Numbers'!T:AA,7,0))))))))</f>
        <v>0</v>
      </c>
      <c r="R15" s="193">
        <f ca="1">IF($Q$3="Saturday",VLOOKUP('Daily Scorecard'!A15,'Daily Numbers'!BZ:ZF,8,0),IF($Q$3="Sunday",VLOOKUP('Daily Scorecard'!A15,'Daily Numbers'!BZ:ZF,2,0),IF($Q$3="Monday",VLOOKUP('Daily Scorecard'!A15,'Daily Numbers'!BZ:ZF,3,0),IF($Q$3="Tuesday",VLOOKUP('Daily Scorecard'!A15,'Daily Numbers'!BZ:ZF,4,0),IF($Q$3="Wednesday",VLOOKUP('Daily Scorecard'!A15,'Daily Numbers'!BZ:ZF,5,0),IF($Q$3="Thursday",VLOOKUP('Daily Scorecard'!A15,'Daily Numbers'!BZ:ZF,6,0),IF($Q$3="Friday",VLOOKUP('Daily Scorecard'!A15,'Daily Numbers'!BZ:ZF,7,0))))))))</f>
        <v>0</v>
      </c>
      <c r="S15" s="195">
        <f ca="1">IF($Q$3="Saturday",VLOOKUP('Daily Scorecard'!A15,'Daily Numbers'!K:R,8,0),IF($Q$3="Sunday",VLOOKUP('Daily Scorecard'!A15,'Daily Numbers'!K:R,2,0),IF($Q$3="Monday",VLOOKUP('Daily Scorecard'!A15,'Daily Numbers'!K:R,3,0),IF($Q$3="Tuesday",VLOOKUP('Daily Scorecard'!A15,'Daily Numbers'!K:R,4,0),IF($Q$3="Wednesday",VLOOKUP('Daily Scorecard'!A15,'Daily Numbers'!K:R,5,0),IF($Q$3="Thursday",VLOOKUP('Daily Scorecard'!A15,'Daily Numbers'!K:R,6,0),IF($Q$3="Friday",VLOOKUP('Daily Scorecard'!A15,'Daily Numbers'!K:R,7,0))))))))</f>
        <v>0</v>
      </c>
      <c r="T15" s="256" t="str">
        <f t="shared" ca="1" si="6"/>
        <v/>
      </c>
      <c r="U15" s="270">
        <f ca="1">IF($A$74="Sunday",'Daily Data'!K199,IF($A$74="Monday",'Daily Data'!L199,IF($A$74="Tuesday",'Daily Data'!M199,IF($A$74="Wednesday",'Daily Data'!N199,IF($A$74="Thursday",'Daily Data'!O199,IF($A$74="Friday",'Daily Data'!P199,IF($A$74="Saturday",'Daily Data'!Q199)))))))</f>
        <v>0</v>
      </c>
      <c r="V15" s="272">
        <f>VLOOKUP(A15,'Daily Numbers'!AW:BE,9,FALSE)</f>
        <v>0</v>
      </c>
      <c r="W15" s="91"/>
      <c r="X15" s="272">
        <f t="shared" ca="1" si="7"/>
        <v>0</v>
      </c>
      <c r="Y15" s="186" t="str">
        <f t="shared" ca="1" si="8"/>
        <v/>
      </c>
      <c r="Z15" s="286">
        <f ca="1">IF($A$74="Sunday",'Daily Data'!K205,IF($A$74="Monday",'Daily Data'!L205,IF($A$74="Tuesday",'Daily Data'!M205,IF($A$74="Wednesday",'Daily Data'!N205,IF($A$74="Thursday",'Daily Data'!O205,IF($A$74="Friday",'Daily Data'!P205,IF($A$74="Saturday",'Daily Data'!Q205)))))))</f>
        <v>0</v>
      </c>
      <c r="AA15" s="90">
        <f t="shared" ca="1" si="9"/>
        <v>0</v>
      </c>
      <c r="AB15" s="90">
        <f>'Daily Data'!B204</f>
        <v>0</v>
      </c>
      <c r="AC15" s="190">
        <f t="shared" ca="1" si="10"/>
        <v>0</v>
      </c>
      <c r="AD15" s="220">
        <f ca="1">IF($Q$3="Saturday",VLOOKUP('Daily Scorecard'!A15,'Daily Numbers'!CJ:CQ,2,0),IF($Q$3="Sunday",VLOOKUP('Daily Scorecard'!A15,'Daily Numbers'!CJ:CQ,3,0),IF($Q$3="Monday",VLOOKUP('Daily Scorecard'!A15,'Daily Numbers'!CJ:CQ,4,0),IF($Q$3="Tuesday",VLOOKUP('Daily Scorecard'!A15,'Daily Numbers'!CJ:CQ,5,0),IF($Q$3="Wednesday",VLOOKUP('Daily Scorecard'!A15,'Daily Numbers'!CJ:CQ,6,0),IF($Q$3="Thursday",VLOOKUP('Daily Scorecard'!A15,'Daily Numbers'!CJ:CQ,7,0),IF($Q$3="Friday",VLOOKUP('Daily Scorecard'!A15,'Daily Numbers'!CJ:CQ,8,0))))))))</f>
        <v>0</v>
      </c>
      <c r="AE15" s="191">
        <f ca="1">IF($Q$3="Saturday",VLOOKUP('Daily Scorecard'!A15,'Daily Numbers'!DC:DJ,2,0),IF($Q$3="Sunday",VLOOKUP('Daily Scorecard'!A15,'Daily Numbers'!DC:DJ,3,0),IF($Q$3="Monday",VLOOKUP('Daily Scorecard'!A15,'Daily Numbers'!DC:DJ,4,0),IF($Q$3="Tuesday",VLOOKUP('Daily Scorecard'!A15,'Daily Numbers'!DC:DJ,5,0),IF($Q$3="Wednesday",VLOOKUP('Daily Scorecard'!A15,'Daily Numbers'!DC:DJ,6,0),IF($Q$3="Thursday",VLOOKUP('Daily Scorecard'!A15,'Daily Numbers'!DC:DJ,7,0),IF($Q$3="Friday",VLOOKUP('Daily Scorecard'!A15,'Daily Numbers'!DC:DJ,8,0))))))))</f>
        <v>0</v>
      </c>
      <c r="AF15" s="277" t="str">
        <f t="shared" ca="1" si="11"/>
        <v/>
      </c>
      <c r="AG15" s="217">
        <f>'Daily Numbers'!DS14</f>
        <v>0</v>
      </c>
      <c r="AH15" s="278" t="str">
        <f t="shared" ca="1" si="12"/>
        <v/>
      </c>
      <c r="AI15" s="204" t="str">
        <f t="shared" ca="1" si="13"/>
        <v/>
      </c>
    </row>
    <row r="16" spans="1:37" s="79" customFormat="1" ht="21" customHeight="1" x14ac:dyDescent="0.25">
      <c r="A16" s="226" t="s">
        <v>4</v>
      </c>
      <c r="B16" s="161">
        <f ca="1">IF($A$70="Saturday",VLOOKUP(A16,'Daily Numbers'!A:H,8,0),IF($A$70="Sunday",VLOOKUP('Daily Scorecard'!A16,'Daily Numbers'!A:H,2,0),IF($A$70="Monday",VLOOKUP('Daily Scorecard'!A16,'Daily Numbers'!A:H,3,0),IF($A$70="Tuesday",VLOOKUP('Daily Scorecard'!A16,'Daily Numbers'!A:H,4,0),IF($A$70="Wednesday",VLOOKUP('Daily Scorecard'!A16,'Daily Numbers'!A:H,5,0),IF($A$70="Thursday",VLOOKUP('Daily Scorecard'!A16,'Daily Numbers'!A:H,6,0),IF($A$70="Friday",VLOOKUP('Daily Scorecard'!A16,'Daily Numbers'!A:H,7,0),0)))))))</f>
        <v>7321</v>
      </c>
      <c r="C16" s="162">
        <f ca="1">IF($A$70="Saturday",VLOOKUP(A16,'Daily Numbers'!AC:AK,8,0),IF($A$70="Sunday",VLOOKUP('Daily Scorecard'!A16,'Daily Numbers'!AC:AK,2,0),IF($A$70="Monday",VLOOKUP('Daily Scorecard'!A16,'Daily Numbers'!AC:AK,3,0),IF($A$70="Tuesday",VLOOKUP('Daily Scorecard'!A16,'Daily Numbers'!AC:AK,4,0),IF($A$70="Wednesday",VLOOKUP('Daily Scorecard'!A16,'Daily Numbers'!AC:AK,5,0),IF($A$70="Thursday",VLOOKUP('Daily Scorecard'!A16,'Daily Numbers'!AC:AK,6,0),IF($A$70="Friday",VLOOKUP('Daily Scorecard'!A16,'Daily Numbers'!AC:AK,7,0),0)))))))</f>
        <v>11309</v>
      </c>
      <c r="D16" s="75">
        <f t="shared" ca="1" si="0"/>
        <v>-0.35263949067114686</v>
      </c>
      <c r="E16" s="163">
        <f t="shared" ca="1" si="14"/>
        <v>-3988</v>
      </c>
      <c r="F16" s="164">
        <f>VLOOKUP(A16,'Daily Numbers'!A:I,9,0)</f>
        <v>7321</v>
      </c>
      <c r="G16" s="165">
        <f t="shared" si="2"/>
        <v>0.12606764017082242</v>
      </c>
      <c r="H16" s="261">
        <f ca="1">IF($A$74="Sunday",'Daily Data'!K215,IF($A$74="Monday",'Daily Data'!L215,IF($A$74="Tuesday",'Daily Data'!M215,IF($A$74="Wednesday",'Daily Data'!N215,IF($A$74="Thursday",'Daily Data'!O215,IF($A$74="Friday",'Daily Data'!P215,IF($A$74="Saturday",'Daily Data'!Q215)))))))</f>
        <v>35122</v>
      </c>
      <c r="I16" s="166">
        <f>'Daily Data'!B214</f>
        <v>34000</v>
      </c>
      <c r="J16" s="75">
        <f t="shared" ca="1" si="3"/>
        <v>0.60480093676814983</v>
      </c>
      <c r="K16" s="76">
        <f t="shared" ca="1" si="4"/>
        <v>3.1945788964181994E-2</v>
      </c>
      <c r="L16" s="262">
        <f t="shared" ca="1" si="5"/>
        <v>1122</v>
      </c>
      <c r="M16" s="204">
        <f ca="1">IF($M$3="Sunday",VLOOKUP(A16,'Daily Numbers'!AC:AJ,2,0),IF($M$3="Monday",VLOOKUP(A16,'Daily Numbers'!AC:AJ,3,0),IF($M$3="Tuesday",VLOOKUP(A16,'Daily Numbers'!AC:AJ,4,0),IF($M$3="Wednesday",VLOOKUP(A16,'Daily Numbers'!AC:AJ,5,0),IF($M$3="Thursday",VLOOKUP(A16,'Daily Numbers'!AC:AJ,6,0),IF($M$3="Friday",VLOOKUP(A16,'Daily Numbers'!AC:AJ,7,0),IF($M$3="Saturday",VLOOKUP(A16,'Daily Numbers'!AC:AJ,8,0))))))))</f>
        <v>8944</v>
      </c>
      <c r="N16" s="77"/>
      <c r="O16" s="74"/>
      <c r="P16" s="74"/>
      <c r="Q16" s="194">
        <f ca="1">IF($Q$3="Saturday",VLOOKUP('Daily Scorecard'!A16,'Daily Numbers'!T:AA,8,0),IF($Q$3="Sunday",VLOOKUP('Daily Scorecard'!A16,'Daily Numbers'!T:AA,2,0),IF($Q$3="Monday",VLOOKUP('Daily Scorecard'!A16,'Daily Numbers'!T:AA,3,0),IF($Q$3="Tuesday",VLOOKUP('Daily Scorecard'!A16,'Daily Numbers'!T:AA,4,0),IF($Q$3="Wednesday",VLOOKUP('Daily Scorecard'!A16,'Daily Numbers'!T:AA,5,0),IF($Q$3="Thursday",VLOOKUP('Daily Scorecard'!A16,'Daily Numbers'!T:AA,6,0),IF($Q$3="Friday",VLOOKUP('Daily Scorecard'!A16,'Daily Numbers'!T:AA,7,0))))))))</f>
        <v>28</v>
      </c>
      <c r="R16" s="193">
        <f ca="1">IF($Q$3="Saturday",VLOOKUP('Daily Scorecard'!A16,'Daily Numbers'!BZ:ZF,8,0),IF($Q$3="Sunday",VLOOKUP('Daily Scorecard'!A16,'Daily Numbers'!BZ:ZF,2,0),IF($Q$3="Monday",VLOOKUP('Daily Scorecard'!A16,'Daily Numbers'!BZ:ZF,3,0),IF($Q$3="Tuesday",VLOOKUP('Daily Scorecard'!A16,'Daily Numbers'!BZ:ZF,4,0),IF($Q$3="Wednesday",VLOOKUP('Daily Scorecard'!A16,'Daily Numbers'!BZ:ZF,5,0),IF($Q$3="Thursday",VLOOKUP('Daily Scorecard'!A16,'Daily Numbers'!BZ:ZF,6,0),IF($Q$3="Friday",VLOOKUP('Daily Scorecard'!A16,'Daily Numbers'!BZ:ZF,7,0))))))))</f>
        <v>0.3</v>
      </c>
      <c r="S16" s="195">
        <f ca="1">IF($Q$3="Saturday",VLOOKUP('Daily Scorecard'!A16,'Daily Numbers'!K:R,8,0),IF($Q$3="Sunday",VLOOKUP('Daily Scorecard'!A16,'Daily Numbers'!K:R,2,0),IF($Q$3="Monday",VLOOKUP('Daily Scorecard'!A16,'Daily Numbers'!K:R,3,0),IF($Q$3="Tuesday",VLOOKUP('Daily Scorecard'!A16,'Daily Numbers'!K:R,4,0),IF($Q$3="Wednesday",VLOOKUP('Daily Scorecard'!A16,'Daily Numbers'!K:R,5,0),IF($Q$3="Thursday",VLOOKUP('Daily Scorecard'!A16,'Daily Numbers'!K:R,6,0),IF($Q$3="Friday",VLOOKUP('Daily Scorecard'!A16,'Daily Numbers'!K:R,7,0))))))))</f>
        <v>681</v>
      </c>
      <c r="T16" s="256">
        <f t="shared" ca="1" si="6"/>
        <v>9.3020079224149704E-2</v>
      </c>
      <c r="U16" s="270">
        <f ca="1">IF($A$74="Sunday",'Daily Data'!K220,IF($A$74="Monday",'Daily Data'!L220,IF($A$74="Tuesday",'Daily Data'!M220,IF($A$74="Wednesday",'Daily Data'!N220,IF($A$74="Thursday",'Daily Data'!O220,IF($A$74="Friday",'Daily Data'!P220,IF($A$74="Saturday",'Daily Data'!Q220)))))))</f>
        <v>217</v>
      </c>
      <c r="V16" s="272">
        <f>VLOOKUP(A16,'Daily Numbers'!AW:BE,9,FALSE)</f>
        <v>213</v>
      </c>
      <c r="W16" s="91"/>
      <c r="X16" s="272">
        <f t="shared" ca="1" si="7"/>
        <v>-4</v>
      </c>
      <c r="Y16" s="186">
        <f t="shared" ca="1" si="8"/>
        <v>1.0187793427230047</v>
      </c>
      <c r="Z16" s="286">
        <f ca="1">IF($A$74="Sunday",'Daily Data'!K226,IF($A$74="Monday",'Daily Data'!L226,IF($A$74="Tuesday",'Daily Data'!M226,IF($A$74="Wednesday",'Daily Data'!N226,IF($A$74="Thursday",'Daily Data'!O226,IF($A$74="Friday",'Daily Data'!P226,IF($A$74="Saturday",'Daily Data'!Q226)))))))</f>
        <v>4508</v>
      </c>
      <c r="AA16" s="90">
        <f t="shared" ca="1" si="9"/>
        <v>4650.1527999999998</v>
      </c>
      <c r="AB16" s="90">
        <f>'Daily Data'!B225</f>
        <v>4467</v>
      </c>
      <c r="AC16" s="190">
        <f t="shared" ca="1" si="10"/>
        <v>-142.15279999999984</v>
      </c>
      <c r="AD16" s="220">
        <f ca="1">IF($Q$3="Saturday",VLOOKUP('Daily Scorecard'!A16,'Daily Numbers'!CJ:CQ,2,0),IF($Q$3="Sunday",VLOOKUP('Daily Scorecard'!A16,'Daily Numbers'!CJ:CQ,3,0),IF($Q$3="Monday",VLOOKUP('Daily Scorecard'!A16,'Daily Numbers'!CJ:CQ,4,0),IF($Q$3="Tuesday",VLOOKUP('Daily Scorecard'!A16,'Daily Numbers'!CJ:CQ,5,0),IF($Q$3="Wednesday",VLOOKUP('Daily Scorecard'!A16,'Daily Numbers'!CJ:CQ,6,0),IF($Q$3="Thursday",VLOOKUP('Daily Scorecard'!A16,'Daily Numbers'!CJ:CQ,7,0),IF($Q$3="Friday",VLOOKUP('Daily Scorecard'!A16,'Daily Numbers'!CJ:CQ,8,0))))))))</f>
        <v>0.3</v>
      </c>
      <c r="AE16" s="191">
        <f ca="1">IF($Q$3="Saturday",VLOOKUP('Daily Scorecard'!A16,'Daily Numbers'!DC:DJ,2,0),IF($Q$3="Sunday",VLOOKUP('Daily Scorecard'!A16,'Daily Numbers'!DC:DJ,3,0),IF($Q$3="Monday",VLOOKUP('Daily Scorecard'!A16,'Daily Numbers'!DC:DJ,4,0),IF($Q$3="Tuesday",VLOOKUP('Daily Scorecard'!A16,'Daily Numbers'!DC:DJ,5,0),IF($Q$3="Wednesday",VLOOKUP('Daily Scorecard'!A16,'Daily Numbers'!DC:DJ,6,0),IF($Q$3="Thursday",VLOOKUP('Daily Scorecard'!A16,'Daily Numbers'!DC:DJ,7,0),IF($Q$3="Friday",VLOOKUP('Daily Scorecard'!A16,'Daily Numbers'!DC:DJ,8,0))))))))</f>
        <v>3</v>
      </c>
      <c r="AF16" s="277">
        <f t="shared" ca="1" si="11"/>
        <v>0.12835259951027847</v>
      </c>
      <c r="AG16" s="217">
        <f>'Daily Numbers'!DS15</f>
        <v>0.13239999999999999</v>
      </c>
      <c r="AH16" s="278">
        <f t="shared" ca="1" si="12"/>
        <v>-4.0000000000000036E-3</v>
      </c>
      <c r="AI16" s="204">
        <f t="shared" ca="1" si="13"/>
        <v>-6.6988905305574269</v>
      </c>
    </row>
    <row r="17" spans="1:16384" s="79" customFormat="1" ht="21" customHeight="1" x14ac:dyDescent="0.25">
      <c r="A17" s="121" t="s">
        <v>53</v>
      </c>
      <c r="B17" s="161">
        <f ca="1">IF($A$70="Saturday",VLOOKUP(A17,'Daily Numbers'!A:H,8,0),IF($A$70="Sunday",VLOOKUP('Daily Scorecard'!A17,'Daily Numbers'!A:H,2,0),IF($A$70="Monday",VLOOKUP('Daily Scorecard'!A17,'Daily Numbers'!A:H,3,0),IF($A$70="Tuesday",VLOOKUP('Daily Scorecard'!A17,'Daily Numbers'!A:H,4,0),IF($A$70="Wednesday",VLOOKUP('Daily Scorecard'!A17,'Daily Numbers'!A:H,5,0),IF($A$70="Thursday",VLOOKUP('Daily Scorecard'!A17,'Daily Numbers'!A:H,6,0),IF($A$70="Friday",VLOOKUP('Daily Scorecard'!A17,'Daily Numbers'!A:H,7,0),0)))))))</f>
        <v>945</v>
      </c>
      <c r="C17" s="162">
        <f ca="1">IF($A$70="Saturday",VLOOKUP(A17,'Daily Numbers'!AC:AK,8,0),IF($A$70="Sunday",VLOOKUP('Daily Scorecard'!A17,'Daily Numbers'!AC:AK,2,0),IF($A$70="Monday",VLOOKUP('Daily Scorecard'!A17,'Daily Numbers'!AC:AK,3,0),IF($A$70="Tuesday",VLOOKUP('Daily Scorecard'!A17,'Daily Numbers'!AC:AK,4,0),IF($A$70="Wednesday",VLOOKUP('Daily Scorecard'!A17,'Daily Numbers'!AC:AK,5,0),IF($A$70="Thursday",VLOOKUP('Daily Scorecard'!A17,'Daily Numbers'!AC:AK,6,0),IF($A$70="Friday",VLOOKUP('Daily Scorecard'!A17,'Daily Numbers'!AC:AK,7,0),0)))))))</f>
        <v>0</v>
      </c>
      <c r="D17" s="75" t="str">
        <f t="shared" ca="1" si="0"/>
        <v/>
      </c>
      <c r="E17" s="163">
        <f ca="1">B17-C17</f>
        <v>945</v>
      </c>
      <c r="F17" s="164">
        <f>VLOOKUP(A17,'Daily Numbers'!A:I,9,0)</f>
        <v>945</v>
      </c>
      <c r="G17" s="165">
        <f t="shared" si="2"/>
        <v>1.6272902603664416E-2</v>
      </c>
      <c r="H17" s="261">
        <f ca="1">IF($A$74="Sunday",'Daily Data'!K236,IF($A$74="Monday",'Daily Data'!L236,IF($A$74="Tuesday",'Daily Data'!M236,IF($A$74="Wednesday",'Daily Data'!N236,IF($A$74="Thursday",'Daily Data'!O236,IF($A$74="Friday",'Daily Data'!P236,IF($A$74="Saturday",'Daily Data'!Q236)))))))</f>
        <v>8661</v>
      </c>
      <c r="I17" s="166">
        <f>'Daily Data'!B235</f>
        <v>9000</v>
      </c>
      <c r="J17" s="75">
        <f t="shared" ca="1" si="3"/>
        <v>0.14914244386279102</v>
      </c>
      <c r="K17" s="76">
        <f t="shared" ca="1" si="4"/>
        <v>-3.9140976792518184E-2</v>
      </c>
      <c r="L17" s="262">
        <f t="shared" ca="1" si="5"/>
        <v>-339</v>
      </c>
      <c r="M17" s="204">
        <f ca="1">IF($M$3="Sunday",VLOOKUP(A17,'Daily Numbers'!AC:AJ,2,0),IF($M$3="Monday",VLOOKUP(A17,'Daily Numbers'!AC:AJ,3,0),IF($M$3="Tuesday",VLOOKUP(A17,'Daily Numbers'!AC:AJ,4,0),IF($M$3="Wednesday",VLOOKUP(A17,'Daily Numbers'!AC:AJ,5,0),IF($M$3="Thursday",VLOOKUP(A17,'Daily Numbers'!AC:AJ,6,0),IF($M$3="Friday",VLOOKUP(A17,'Daily Numbers'!AC:AJ,7,0),IF($M$3="Saturday",VLOOKUP(A17,'Daily Numbers'!AC:AJ,8,0))))))))</f>
        <v>0</v>
      </c>
      <c r="N17" s="77"/>
      <c r="O17" s="74"/>
      <c r="P17" s="74"/>
      <c r="Q17" s="194">
        <f ca="1">IF($Q$3="Saturday",VLOOKUP('Daily Scorecard'!A17,'Daily Numbers'!T:AA,8,0),IF($Q$3="Sunday",VLOOKUP('Daily Scorecard'!A17,'Daily Numbers'!T:AA,2,0),IF($Q$3="Monday",VLOOKUP('Daily Scorecard'!A17,'Daily Numbers'!T:AA,3,0),IF($Q$3="Tuesday",VLOOKUP('Daily Scorecard'!A17,'Daily Numbers'!T:AA,4,0),IF($Q$3="Wednesday",VLOOKUP('Daily Scorecard'!A17,'Daily Numbers'!T:AA,5,0),IF($Q$3="Thursday",VLOOKUP('Daily Scorecard'!A17,'Daily Numbers'!T:AA,6,0),IF($Q$3="Friday",VLOOKUP('Daily Scorecard'!A17,'Daily Numbers'!T:AA,7,0))))))))</f>
        <v>8</v>
      </c>
      <c r="R17" s="193">
        <f ca="1">IF($Q$3="Saturday",VLOOKUP('Daily Scorecard'!A17,'Daily Numbers'!BZ:ZF,8,0),IF($Q$3="Sunday",VLOOKUP('Daily Scorecard'!A17,'Daily Numbers'!BZ:ZF,2,0),IF($Q$3="Monday",VLOOKUP('Daily Scorecard'!A17,'Daily Numbers'!BZ:ZF,3,0),IF($Q$3="Tuesday",VLOOKUP('Daily Scorecard'!A17,'Daily Numbers'!BZ:ZF,4,0),IF($Q$3="Wednesday",VLOOKUP('Daily Scorecard'!A17,'Daily Numbers'!BZ:ZF,5,0),IF($Q$3="Thursday",VLOOKUP('Daily Scorecard'!A17,'Daily Numbers'!BZ:ZF,6,0),IF($Q$3="Friday",VLOOKUP('Daily Scorecard'!A17,'Daily Numbers'!BZ:ZF,7,0))))))))</f>
        <v>0.3</v>
      </c>
      <c r="S17" s="195">
        <f ca="1">IF($Q$3="Saturday",VLOOKUP('Daily Scorecard'!A17,'Daily Numbers'!K:R,8,0),IF($Q$3="Sunday",VLOOKUP('Daily Scorecard'!A17,'Daily Numbers'!K:R,2,0),IF($Q$3="Monday",VLOOKUP('Daily Scorecard'!A17,'Daily Numbers'!K:R,3,0),IF($Q$3="Tuesday",VLOOKUP('Daily Scorecard'!A17,'Daily Numbers'!K:R,4,0),IF($Q$3="Wednesday",VLOOKUP('Daily Scorecard'!A17,'Daily Numbers'!K:R,5,0),IF($Q$3="Thursday",VLOOKUP('Daily Scorecard'!A17,'Daily Numbers'!K:R,6,0),IF($Q$3="Friday",VLOOKUP('Daily Scorecard'!A17,'Daily Numbers'!K:R,7,0))))))))</f>
        <v>101</v>
      </c>
      <c r="T17" s="256">
        <f t="shared" ca="1" si="6"/>
        <v>0.10687830687830688</v>
      </c>
      <c r="U17" s="270">
        <f ca="1">IF($A$74="Sunday",'Daily Data'!K241,IF($A$74="Monday",'Daily Data'!L241,IF($A$74="Tuesday",'Daily Data'!M241,IF($A$74="Wednesday",'Daily Data'!N241,IF($A$74="Thursday",'Daily Data'!O241,IF($A$74="Friday",'Daily Data'!P241,IF($A$74="Saturday",'Daily Data'!Q241)))))))</f>
        <v>82</v>
      </c>
      <c r="V17" s="272">
        <f>VLOOKUP(A17,'Daily Numbers'!AW:BE,9,FALSE)</f>
        <v>88</v>
      </c>
      <c r="W17" s="91"/>
      <c r="X17" s="272">
        <f t="shared" ca="1" si="7"/>
        <v>6</v>
      </c>
      <c r="Y17" s="186">
        <f t="shared" ca="1" si="8"/>
        <v>0.93181818181818177</v>
      </c>
      <c r="Z17" s="286">
        <f ca="1">IF($A$74="Sunday",'Daily Data'!K247,IF($A$74="Monday",'Daily Data'!L247,IF($A$74="Tuesday",'Daily Data'!M247,IF($A$74="Wednesday",'Daily Data'!N247,IF($A$74="Thursday",'Daily Data'!O247,IF($A$74="Friday",'Daily Data'!P247,IF($A$74="Saturday",'Daily Data'!Q247)))))))</f>
        <v>1117</v>
      </c>
      <c r="AA17" s="90">
        <f t="shared" ca="1" si="9"/>
        <v>1060.9725000000001</v>
      </c>
      <c r="AB17" s="90">
        <f>'Daily Data'!B246</f>
        <v>1187</v>
      </c>
      <c r="AC17" s="190">
        <f t="shared" ca="1" si="10"/>
        <v>56.027499999999918</v>
      </c>
      <c r="AD17" s="220">
        <f ca="1">IF($Q$3="Saturday",VLOOKUP('Daily Scorecard'!A17,'Daily Numbers'!CJ:CQ,2,0),IF($Q$3="Sunday",VLOOKUP('Daily Scorecard'!A17,'Daily Numbers'!CJ:CQ,3,0),IF($Q$3="Monday",VLOOKUP('Daily Scorecard'!A17,'Daily Numbers'!CJ:CQ,4,0),IF($Q$3="Tuesday",VLOOKUP('Daily Scorecard'!A17,'Daily Numbers'!CJ:CQ,5,0),IF($Q$3="Wednesday",VLOOKUP('Daily Scorecard'!A17,'Daily Numbers'!CJ:CQ,6,0),IF($Q$3="Thursday",VLOOKUP('Daily Scorecard'!A17,'Daily Numbers'!CJ:CQ,7,0),IF($Q$3="Friday",VLOOKUP('Daily Scorecard'!A17,'Daily Numbers'!CJ:CQ,8,0))))))))</f>
        <v>0.3</v>
      </c>
      <c r="AE17" s="191">
        <f ca="1">IF($Q$3="Saturday",VLOOKUP('Daily Scorecard'!A17,'Daily Numbers'!DC:DJ,2,0),IF($Q$3="Sunday",VLOOKUP('Daily Scorecard'!A17,'Daily Numbers'!DC:DJ,3,0),IF($Q$3="Monday",VLOOKUP('Daily Scorecard'!A17,'Daily Numbers'!DC:DJ,4,0),IF($Q$3="Tuesday",VLOOKUP('Daily Scorecard'!A17,'Daily Numbers'!DC:DJ,5,0),IF($Q$3="Wednesday",VLOOKUP('Daily Scorecard'!A17,'Daily Numbers'!DC:DJ,6,0),IF($Q$3="Thursday",VLOOKUP('Daily Scorecard'!A17,'Daily Numbers'!DC:DJ,7,0),IF($Q$3="Friday",VLOOKUP('Daily Scorecard'!A17,'Daily Numbers'!DC:DJ,8,0))))))))</f>
        <v>1</v>
      </c>
      <c r="AF17" s="277">
        <f t="shared" ca="1" si="11"/>
        <v>0.12896894123080477</v>
      </c>
      <c r="AG17" s="217">
        <f>'Daily Numbers'!DS16</f>
        <v>0.1225</v>
      </c>
      <c r="AH17" s="278">
        <f t="shared" ca="1" si="12"/>
        <v>6.5000000000000058E-3</v>
      </c>
      <c r="AI17" s="204">
        <f t="shared" ca="1" si="13"/>
        <v>4.1736242628475191</v>
      </c>
    </row>
    <row r="18" spans="1:16384" s="79" customFormat="1" ht="21" customHeight="1" x14ac:dyDescent="0.25">
      <c r="A18" s="81" t="s">
        <v>5</v>
      </c>
      <c r="B18" s="161">
        <f ca="1">IF($A$70="Saturday",VLOOKUP(A18,'Daily Numbers'!A:H,8,0),IF($A$70="Sunday",VLOOKUP('Daily Scorecard'!A18,'Daily Numbers'!A:H,2,0),IF($A$70="Monday",VLOOKUP('Daily Scorecard'!A18,'Daily Numbers'!A:H,3,0),IF($A$70="Tuesday",VLOOKUP('Daily Scorecard'!A18,'Daily Numbers'!A:H,4,0),IF($A$70="Wednesday",VLOOKUP('Daily Scorecard'!A18,'Daily Numbers'!A:H,5,0),IF($A$70="Thursday",VLOOKUP('Daily Scorecard'!A18,'Daily Numbers'!A:H,6,0),IF($A$70="Friday",VLOOKUP('Daily Scorecard'!A18,'Daily Numbers'!A:H,7,0),0)))))))</f>
        <v>6869</v>
      </c>
      <c r="C18" s="162">
        <f ca="1">IF($A$70="Saturday",VLOOKUP(A18,'Daily Numbers'!AC:AK,8,0),IF($A$70="Sunday",VLOOKUP('Daily Scorecard'!A18,'Daily Numbers'!AC:AK,2,0),IF($A$70="Monday",VLOOKUP('Daily Scorecard'!A18,'Daily Numbers'!AC:AK,3,0),IF($A$70="Tuesday",VLOOKUP('Daily Scorecard'!A18,'Daily Numbers'!AC:AK,4,0),IF($A$70="Wednesday",VLOOKUP('Daily Scorecard'!A18,'Daily Numbers'!AC:AK,5,0),IF($A$70="Thursday",VLOOKUP('Daily Scorecard'!A18,'Daily Numbers'!AC:AK,6,0),IF($A$70="Friday",VLOOKUP('Daily Scorecard'!A18,'Daily Numbers'!AC:AK,7,0),0)))))))</f>
        <v>16931</v>
      </c>
      <c r="D18" s="75">
        <f t="shared" ca="1" si="0"/>
        <v>-0.59429448939814544</v>
      </c>
      <c r="E18" s="163">
        <f t="shared" ca="1" si="14"/>
        <v>-10062</v>
      </c>
      <c r="F18" s="164">
        <f>VLOOKUP(A18,'Daily Numbers'!A:I,9,0)</f>
        <v>6869</v>
      </c>
      <c r="G18" s="165">
        <f t="shared" si="2"/>
        <v>0.11828419892547183</v>
      </c>
      <c r="H18" s="261">
        <f ca="1">IF($A$74="Sunday",'Daily Data'!K257,IF($A$74="Monday",'Daily Data'!L257,IF($A$74="Tuesday",'Daily Data'!M257,IF($A$74="Wednesday",'Daily Data'!N257,IF($A$74="Thursday",'Daily Data'!O257,IF($A$74="Friday",'Daily Data'!P257,IF($A$74="Saturday",'Daily Data'!Q257)))))))</f>
        <v>38581</v>
      </c>
      <c r="I18" s="166">
        <f>'Daily Data'!B256</f>
        <v>39000</v>
      </c>
      <c r="J18" s="75">
        <f t="shared" ca="1" si="3"/>
        <v>0.66436492629838817</v>
      </c>
      <c r="K18" s="76">
        <f t="shared" ca="1" si="4"/>
        <v>-1.0860268007568492E-2</v>
      </c>
      <c r="L18" s="262">
        <f t="shared" ca="1" si="5"/>
        <v>-419</v>
      </c>
      <c r="M18" s="204">
        <f ca="1">IF($M$3="Sunday",VLOOKUP(A18,'Daily Numbers'!AC:AJ,2,0),IF($M$3="Monday",VLOOKUP(A18,'Daily Numbers'!AC:AJ,3,0),IF($M$3="Tuesday",VLOOKUP(A18,'Daily Numbers'!AC:AJ,4,0),IF($M$3="Wednesday",VLOOKUP(A18,'Daily Numbers'!AC:AJ,5,0),IF($M$3="Thursday",VLOOKUP(A18,'Daily Numbers'!AC:AJ,6,0),IF($M$3="Friday",VLOOKUP(A18,'Daily Numbers'!AC:AJ,7,0),IF($M$3="Saturday",VLOOKUP(A18,'Daily Numbers'!AC:AJ,8,0))))))))</f>
        <v>11542</v>
      </c>
      <c r="N18" s="77"/>
      <c r="O18" s="74">
        <v>2136.81</v>
      </c>
      <c r="P18" s="74">
        <v>8831.76</v>
      </c>
      <c r="Q18" s="194">
        <f ca="1">IF($Q$3="Saturday",VLOOKUP('Daily Scorecard'!A18,'Daily Numbers'!T:AA,8,0),IF($Q$3="Sunday",VLOOKUP('Daily Scorecard'!A18,'Daily Numbers'!T:AA,2,0),IF($Q$3="Monday",VLOOKUP('Daily Scorecard'!A18,'Daily Numbers'!T:AA,3,0),IF($Q$3="Tuesday",VLOOKUP('Daily Scorecard'!A18,'Daily Numbers'!T:AA,4,0),IF($Q$3="Wednesday",VLOOKUP('Daily Scorecard'!A18,'Daily Numbers'!T:AA,5,0),IF($Q$3="Thursday",VLOOKUP('Daily Scorecard'!A18,'Daily Numbers'!T:AA,6,0),IF($Q$3="Friday",VLOOKUP('Daily Scorecard'!A18,'Daily Numbers'!T:AA,7,0))))))))</f>
        <v>24</v>
      </c>
      <c r="R18" s="193">
        <f ca="1">IF($Q$3="Saturday",VLOOKUP('Daily Scorecard'!A18,'Daily Numbers'!BZ:ZF,8,0),IF($Q$3="Sunday",VLOOKUP('Daily Scorecard'!A18,'Daily Numbers'!BZ:ZF,2,0),IF($Q$3="Monday",VLOOKUP('Daily Scorecard'!A18,'Daily Numbers'!BZ:ZF,3,0),IF($Q$3="Tuesday",VLOOKUP('Daily Scorecard'!A18,'Daily Numbers'!BZ:ZF,4,0),IF($Q$3="Wednesday",VLOOKUP('Daily Scorecard'!A18,'Daily Numbers'!BZ:ZF,5,0),IF($Q$3="Thursday",VLOOKUP('Daily Scorecard'!A18,'Daily Numbers'!BZ:ZF,6,0),IF($Q$3="Friday",VLOOKUP('Daily Scorecard'!A18,'Daily Numbers'!BZ:ZF,7,0))))))))</f>
        <v>0.5</v>
      </c>
      <c r="S18" s="195">
        <f ca="1">IF($Q$3="Saturday",VLOOKUP('Daily Scorecard'!A18,'Daily Numbers'!K:R,8,0),IF($Q$3="Sunday",VLOOKUP('Daily Scorecard'!A18,'Daily Numbers'!K:R,2,0),IF($Q$3="Monday",VLOOKUP('Daily Scorecard'!A18,'Daily Numbers'!K:R,3,0),IF($Q$3="Tuesday",VLOOKUP('Daily Scorecard'!A18,'Daily Numbers'!K:R,4,0),IF($Q$3="Wednesday",VLOOKUP('Daily Scorecard'!A18,'Daily Numbers'!K:R,5,0),IF($Q$3="Thursday",VLOOKUP('Daily Scorecard'!A18,'Daily Numbers'!K:R,6,0),IF($Q$3="Friday",VLOOKUP('Daily Scorecard'!A18,'Daily Numbers'!K:R,7,0))))))))</f>
        <v>569</v>
      </c>
      <c r="T18" s="256">
        <f t="shared" ca="1" si="6"/>
        <v>8.2835929538506339E-2</v>
      </c>
      <c r="U18" s="270">
        <f ca="1">IF($A$74="Sunday",'Daily Data'!K262,IF($A$74="Monday",'Daily Data'!L262,IF($A$74="Tuesday",'Daily Data'!M262,IF($A$74="Wednesday",'Daily Data'!N262,IF($A$74="Thursday",'Daily Data'!O262,IF($A$74="Friday",'Daily Data'!P262,IF($A$74="Saturday",'Daily Data'!Q262)))))))</f>
        <v>162</v>
      </c>
      <c r="V18" s="272">
        <f>VLOOKUP(A18,'Daily Numbers'!AW:BE,9,FALSE)</f>
        <v>154</v>
      </c>
      <c r="W18" s="91"/>
      <c r="X18" s="272">
        <f t="shared" ca="1" si="7"/>
        <v>-8</v>
      </c>
      <c r="Y18" s="186">
        <f t="shared" ca="1" si="8"/>
        <v>1.051948051948052</v>
      </c>
      <c r="Z18" s="286">
        <f ca="1">IF($A$74="Sunday",'Daily Data'!K268,IF($A$74="Monday",'Daily Data'!L268,IF($A$74="Tuesday",'Daily Data'!M268,IF($A$74="Wednesday",'Daily Data'!N268,IF($A$74="Thursday",'Daily Data'!O268,IF($A$74="Friday",'Daily Data'!P268,IF($A$74="Saturday",'Daily Data'!Q268)))))))</f>
        <v>3418</v>
      </c>
      <c r="AA18" s="90">
        <f t="shared" ca="1" si="9"/>
        <v>3364.2631999999999</v>
      </c>
      <c r="AB18" s="90">
        <f>'Daily Data'!B267</f>
        <v>3313</v>
      </c>
      <c r="AC18" s="190">
        <f t="shared" ca="1" si="10"/>
        <v>53.73680000000013</v>
      </c>
      <c r="AD18" s="220">
        <f ca="1">IF($Q$3="Saturday",VLOOKUP('Daily Scorecard'!A18,'Daily Numbers'!CJ:CQ,2,0),IF($Q$3="Sunday",VLOOKUP('Daily Scorecard'!A18,'Daily Numbers'!CJ:CQ,3,0),IF($Q$3="Monday",VLOOKUP('Daily Scorecard'!A18,'Daily Numbers'!CJ:CQ,4,0),IF($Q$3="Tuesday",VLOOKUP('Daily Scorecard'!A18,'Daily Numbers'!CJ:CQ,5,0),IF($Q$3="Wednesday",VLOOKUP('Daily Scorecard'!A18,'Daily Numbers'!CJ:CQ,6,0),IF($Q$3="Thursday",VLOOKUP('Daily Scorecard'!A18,'Daily Numbers'!CJ:CQ,7,0),IF($Q$3="Friday",VLOOKUP('Daily Scorecard'!A18,'Daily Numbers'!CJ:CQ,8,0))))))))</f>
        <v>0.5</v>
      </c>
      <c r="AE18" s="191">
        <f ca="1">IF($Q$3="Saturday",VLOOKUP('Daily Scorecard'!A18,'Daily Numbers'!DC:DJ,2,0),IF($Q$3="Sunday",VLOOKUP('Daily Scorecard'!A18,'Daily Numbers'!DC:DJ,3,0),IF($Q$3="Monday",VLOOKUP('Daily Scorecard'!A18,'Daily Numbers'!DC:DJ,4,0),IF($Q$3="Tuesday",VLOOKUP('Daily Scorecard'!A18,'Daily Numbers'!DC:DJ,5,0),IF($Q$3="Wednesday",VLOOKUP('Daily Scorecard'!A18,'Daily Numbers'!DC:DJ,6,0),IF($Q$3="Thursday",VLOOKUP('Daily Scorecard'!A18,'Daily Numbers'!DC:DJ,7,0),IF($Q$3="Friday",VLOOKUP('Daily Scorecard'!A18,'Daily Numbers'!DC:DJ,8,0))))))))</f>
        <v>5</v>
      </c>
      <c r="AF18" s="277">
        <f t="shared" ca="1" si="11"/>
        <v>8.8592830667945363E-2</v>
      </c>
      <c r="AG18" s="217">
        <f>'Daily Numbers'!DS17</f>
        <v>8.72E-2</v>
      </c>
      <c r="AH18" s="278">
        <f t="shared" ca="1" si="12"/>
        <v>1.3999999999999985E-3</v>
      </c>
      <c r="AI18" s="204">
        <f t="shared" ca="1" si="13"/>
        <v>2.5107345608210054</v>
      </c>
    </row>
    <row r="19" spans="1:16384" s="79" customFormat="1" ht="21" customHeight="1" x14ac:dyDescent="0.25">
      <c r="A19" s="81" t="s">
        <v>97</v>
      </c>
      <c r="B19" s="161">
        <f ca="1">IF($A$70="Saturday",VLOOKUP(A19,'Daily Numbers'!A:H,8,0),IF($A$70="Sunday",VLOOKUP('Daily Scorecard'!A19,'Daily Numbers'!A:H,2,0),IF($A$70="Monday",VLOOKUP('Daily Scorecard'!A19,'Daily Numbers'!A:H,3,0),IF($A$70="Tuesday",VLOOKUP('Daily Scorecard'!A19,'Daily Numbers'!A:H,4,0),IF($A$70="Wednesday",VLOOKUP('Daily Scorecard'!A19,'Daily Numbers'!A:H,5,0),IF($A$70="Thursday",VLOOKUP('Daily Scorecard'!A19,'Daily Numbers'!A:H,6,0),IF($A$70="Friday",VLOOKUP('Daily Scorecard'!A19,'Daily Numbers'!A:H,7,0),0)))))))</f>
        <v>0</v>
      </c>
      <c r="C19" s="162">
        <f ca="1">IF($A$70="Saturday",VLOOKUP(A19,'Daily Numbers'!AC:AK,8,0),IF($A$70="Sunday",VLOOKUP('Daily Scorecard'!A19,'Daily Numbers'!AC:AK,2,0),IF($A$70="Monday",VLOOKUP('Daily Scorecard'!A19,'Daily Numbers'!AC:AK,3,0),IF($A$70="Tuesday",VLOOKUP('Daily Scorecard'!A19,'Daily Numbers'!AC:AK,4,0),IF($A$70="Wednesday",VLOOKUP('Daily Scorecard'!A19,'Daily Numbers'!AC:AK,5,0),IF($A$70="Thursday",VLOOKUP('Daily Scorecard'!A19,'Daily Numbers'!AC:AK,6,0),IF($A$70="Friday",VLOOKUP('Daily Scorecard'!A19,'Daily Numbers'!AC:AK,7,0),0)))))))</f>
        <v>0</v>
      </c>
      <c r="D19" s="75" t="str">
        <f t="shared" ca="1" si="0"/>
        <v/>
      </c>
      <c r="E19" s="163">
        <f t="shared" ca="1" si="14"/>
        <v>0</v>
      </c>
      <c r="F19" s="164">
        <f>VLOOKUP(A19,'Daily Numbers'!A:I,9,0)</f>
        <v>0</v>
      </c>
      <c r="G19" s="165">
        <f t="shared" si="2"/>
        <v>0</v>
      </c>
      <c r="H19" s="261">
        <f ca="1">IF($A$74="Sunday",'Daily Data'!K278,IF($A$74="Monday",'Daily Data'!L278,IF($A$74="Tuesday",'Daily Data'!M278,IF($A$74="Wednesday",'Daily Data'!N278,IF($A$74="Thursday",'Daily Data'!O278,IF($A$74="Friday",'Daily Data'!P278,IF($A$74="Saturday",'Daily Data'!Q278)))))))</f>
        <v>0</v>
      </c>
      <c r="I19" s="166">
        <f>'Daily Data'!B277</f>
        <v>0</v>
      </c>
      <c r="J19" s="75">
        <f t="shared" ca="1" si="3"/>
        <v>0</v>
      </c>
      <c r="K19" s="76" t="str">
        <f t="shared" ca="1" si="4"/>
        <v/>
      </c>
      <c r="L19" s="262">
        <f t="shared" ca="1" si="5"/>
        <v>0</v>
      </c>
      <c r="M19" s="204">
        <f ca="1">IF($M$3="Sunday",VLOOKUP(A19,'Daily Numbers'!AC:AJ,2,0),IF($M$3="Monday",VLOOKUP(A19,'Daily Numbers'!AC:AJ,3,0),IF($M$3="Tuesday",VLOOKUP(A19,'Daily Numbers'!AC:AJ,4,0),IF($M$3="Wednesday",VLOOKUP(A19,'Daily Numbers'!AC:AJ,5,0),IF($M$3="Thursday",VLOOKUP(A19,'Daily Numbers'!AC:AJ,6,0),IF($M$3="Friday",VLOOKUP(A19,'Daily Numbers'!AC:AJ,7,0),IF($M$3="Saturday",VLOOKUP(A19,'Daily Numbers'!AC:AJ,8,0))))))))</f>
        <v>0</v>
      </c>
      <c r="N19" s="77"/>
      <c r="O19" s="74"/>
      <c r="P19" s="74"/>
      <c r="Q19" s="194">
        <f ca="1">IF($Q$3="Saturday",VLOOKUP('Daily Scorecard'!A19,'Daily Numbers'!T:AA,8,0),IF($Q$3="Sunday",VLOOKUP('Daily Scorecard'!A19,'Daily Numbers'!T:AA,2,0),IF($Q$3="Monday",VLOOKUP('Daily Scorecard'!A19,'Daily Numbers'!T:AA,3,0),IF($Q$3="Tuesday",VLOOKUP('Daily Scorecard'!A19,'Daily Numbers'!T:AA,4,0),IF($Q$3="Wednesday",VLOOKUP('Daily Scorecard'!A19,'Daily Numbers'!T:AA,5,0),IF($Q$3="Thursday",VLOOKUP('Daily Scorecard'!A19,'Daily Numbers'!T:AA,6,0),IF($Q$3="Friday",VLOOKUP('Daily Scorecard'!A19,'Daily Numbers'!T:AA,7,0))))))))</f>
        <v>0</v>
      </c>
      <c r="R19" s="193">
        <f ca="1">IF($Q$3="Saturday",VLOOKUP('Daily Scorecard'!A19,'Daily Numbers'!BZ:ZF,8,0),IF($Q$3="Sunday",VLOOKUP('Daily Scorecard'!A19,'Daily Numbers'!BZ:ZF,2,0),IF($Q$3="Monday",VLOOKUP('Daily Scorecard'!A19,'Daily Numbers'!BZ:ZF,3,0),IF($Q$3="Tuesday",VLOOKUP('Daily Scorecard'!A19,'Daily Numbers'!BZ:ZF,4,0),IF($Q$3="Wednesday",VLOOKUP('Daily Scorecard'!A19,'Daily Numbers'!BZ:ZF,5,0),IF($Q$3="Thursday",VLOOKUP('Daily Scorecard'!A19,'Daily Numbers'!BZ:ZF,6,0),IF($Q$3="Friday",VLOOKUP('Daily Scorecard'!A19,'Daily Numbers'!BZ:ZF,7,0))))))))</f>
        <v>0</v>
      </c>
      <c r="S19" s="195">
        <f ca="1">IF($Q$3="Saturday",VLOOKUP('Daily Scorecard'!A19,'Daily Numbers'!K:R,8,0),IF($Q$3="Sunday",VLOOKUP('Daily Scorecard'!A19,'Daily Numbers'!K:R,2,0),IF($Q$3="Monday",VLOOKUP('Daily Scorecard'!A19,'Daily Numbers'!K:R,3,0),IF($Q$3="Tuesday",VLOOKUP('Daily Scorecard'!A19,'Daily Numbers'!K:R,4,0),IF($Q$3="Wednesday",VLOOKUP('Daily Scorecard'!A19,'Daily Numbers'!K:R,5,0),IF($Q$3="Thursday",VLOOKUP('Daily Scorecard'!A19,'Daily Numbers'!K:R,6,0),IF($Q$3="Friday",VLOOKUP('Daily Scorecard'!A19,'Daily Numbers'!K:R,7,0))))))))</f>
        <v>0</v>
      </c>
      <c r="T19" s="256" t="str">
        <f t="shared" ca="1" si="6"/>
        <v/>
      </c>
      <c r="U19" s="270">
        <f ca="1">IF($A$74="Sunday",'Daily Data'!K283,IF($A$74="Monday",'Daily Data'!L283,IF($A$74="Tuesday",'Daily Data'!M283,IF($A$74="Wednesday",'Daily Data'!N283,IF($A$74="Thursday",'Daily Data'!O283,IF($A$74="Friday",'Daily Data'!P283,IF($A$74="Saturday",'Daily Data'!Q283)))))))</f>
        <v>0</v>
      </c>
      <c r="V19" s="272">
        <f>VLOOKUP(A19,'Daily Numbers'!AW:BE,9,FALSE)</f>
        <v>0</v>
      </c>
      <c r="W19" s="91"/>
      <c r="X19" s="272">
        <f t="shared" ca="1" si="7"/>
        <v>0</v>
      </c>
      <c r="Y19" s="186" t="str">
        <f t="shared" ca="1" si="8"/>
        <v/>
      </c>
      <c r="Z19" s="286">
        <f ca="1">IF($A$74="Sunday",'Daily Data'!K289,IF($A$74="Monday",'Daily Data'!L289,IF($A$74="Tuesday",'Daily Data'!M289,IF($A$74="Wednesday",'Daily Data'!N289,IF($A$74="Thursday",'Daily Data'!O289,IF($A$74="Friday",'Daily Data'!P289,IF($A$74="Saturday",'Daily Data'!Q289)))))))</f>
        <v>0</v>
      </c>
      <c r="AA19" s="90">
        <f t="shared" ca="1" si="9"/>
        <v>0</v>
      </c>
      <c r="AB19" s="90">
        <f>'Daily Data'!B288</f>
        <v>0</v>
      </c>
      <c r="AC19" s="190">
        <f t="shared" ca="1" si="10"/>
        <v>0</v>
      </c>
      <c r="AD19" s="220">
        <f ca="1">IF($Q$3="Saturday",VLOOKUP('Daily Scorecard'!A19,'Daily Numbers'!CJ:CQ,2,0),IF($Q$3="Sunday",VLOOKUP('Daily Scorecard'!A19,'Daily Numbers'!CJ:CQ,3,0),IF($Q$3="Monday",VLOOKUP('Daily Scorecard'!A19,'Daily Numbers'!CJ:CQ,4,0),IF($Q$3="Tuesday",VLOOKUP('Daily Scorecard'!A19,'Daily Numbers'!CJ:CQ,5,0),IF($Q$3="Wednesday",VLOOKUP('Daily Scorecard'!A19,'Daily Numbers'!CJ:CQ,6,0),IF($Q$3="Thursday",VLOOKUP('Daily Scorecard'!A19,'Daily Numbers'!CJ:CQ,7,0),IF($Q$3="Friday",VLOOKUP('Daily Scorecard'!A19,'Daily Numbers'!CJ:CQ,8,0))))))))</f>
        <v>0</v>
      </c>
      <c r="AE19" s="191">
        <f ca="1">IF($Q$3="Saturday",VLOOKUP('Daily Scorecard'!A19,'Daily Numbers'!DC:DJ,2,0),IF($Q$3="Sunday",VLOOKUP('Daily Scorecard'!A19,'Daily Numbers'!DC:DJ,3,0),IF($Q$3="Monday",VLOOKUP('Daily Scorecard'!A19,'Daily Numbers'!DC:DJ,4,0),IF($Q$3="Tuesday",VLOOKUP('Daily Scorecard'!A19,'Daily Numbers'!DC:DJ,5,0),IF($Q$3="Wednesday",VLOOKUP('Daily Scorecard'!A19,'Daily Numbers'!DC:DJ,6,0),IF($Q$3="Thursday",VLOOKUP('Daily Scorecard'!A19,'Daily Numbers'!DC:DJ,7,0),IF($Q$3="Friday",VLOOKUP('Daily Scorecard'!A19,'Daily Numbers'!DC:DJ,8,0))))))))</f>
        <v>0</v>
      </c>
      <c r="AF19" s="277" t="str">
        <f t="shared" ca="1" si="11"/>
        <v/>
      </c>
      <c r="AG19" s="217">
        <f>'Daily Numbers'!DS18</f>
        <v>0</v>
      </c>
      <c r="AH19" s="278" t="str">
        <f t="shared" ca="1" si="12"/>
        <v/>
      </c>
      <c r="AI19" s="204" t="str">
        <f t="shared" ca="1" si="13"/>
        <v/>
      </c>
    </row>
    <row r="20" spans="1:16384" s="79" customFormat="1" ht="21" customHeight="1" x14ac:dyDescent="0.25">
      <c r="A20" s="81" t="s">
        <v>98</v>
      </c>
      <c r="B20" s="161">
        <f ca="1">IF($A$70="Saturday",VLOOKUP(A20,'Daily Numbers'!A:H,8,0),IF($A$70="Sunday",VLOOKUP('Daily Scorecard'!A20,'Daily Numbers'!A:H,2,0),IF($A$70="Monday",VLOOKUP('Daily Scorecard'!A20,'Daily Numbers'!A:H,3,0),IF($A$70="Tuesday",VLOOKUP('Daily Scorecard'!A20,'Daily Numbers'!A:H,4,0),IF($A$70="Wednesday",VLOOKUP('Daily Scorecard'!A20,'Daily Numbers'!A:H,5,0),IF($A$70="Thursday",VLOOKUP('Daily Scorecard'!A20,'Daily Numbers'!A:H,6,0),IF($A$70="Friday",VLOOKUP('Daily Scorecard'!A20,'Daily Numbers'!A:H,7,0),0)))))))</f>
        <v>0</v>
      </c>
      <c r="C20" s="162">
        <f ca="1">IF($A$70="Saturday",VLOOKUP(A20,'Daily Numbers'!AC:AK,8,0),IF($A$70="Sunday",VLOOKUP('Daily Scorecard'!A20,'Daily Numbers'!AC:AK,2,0),IF($A$70="Monday",VLOOKUP('Daily Scorecard'!A20,'Daily Numbers'!AC:AK,3,0),IF($A$70="Tuesday",VLOOKUP('Daily Scorecard'!A20,'Daily Numbers'!AC:AK,4,0),IF($A$70="Wednesday",VLOOKUP('Daily Scorecard'!A20,'Daily Numbers'!AC:AK,5,0),IF($A$70="Thursday",VLOOKUP('Daily Scorecard'!A20,'Daily Numbers'!AC:AK,6,0),IF($A$70="Friday",VLOOKUP('Daily Scorecard'!A20,'Daily Numbers'!AC:AK,7,0),0)))))))</f>
        <v>0</v>
      </c>
      <c r="D20" s="75" t="str">
        <f t="shared" ca="1" si="0"/>
        <v/>
      </c>
      <c r="E20" s="163">
        <f t="shared" ca="1" si="14"/>
        <v>0</v>
      </c>
      <c r="F20" s="164">
        <f>VLOOKUP(A20,'Daily Numbers'!A:I,9,0)</f>
        <v>0</v>
      </c>
      <c r="G20" s="165">
        <f t="shared" si="2"/>
        <v>0</v>
      </c>
      <c r="H20" s="261">
        <f ca="1">IF($A$74="Sunday",'Daily Data'!K299,IF($A$74="Monday",'Daily Data'!L299,IF($A$74="Tuesday",'Daily Data'!M299,IF($A$74="Wednesday",'Daily Data'!N299,IF($A$74="Thursday",'Daily Data'!O299,IF($A$74="Friday",'Daily Data'!P299,IF($A$74="Saturday",'Daily Data'!Q299)))))))</f>
        <v>0</v>
      </c>
      <c r="I20" s="166">
        <f>'Daily Data'!B298</f>
        <v>0</v>
      </c>
      <c r="J20" s="75">
        <f t="shared" ca="1" si="3"/>
        <v>0</v>
      </c>
      <c r="K20" s="76" t="str">
        <f t="shared" ca="1" si="4"/>
        <v/>
      </c>
      <c r="L20" s="262">
        <f t="shared" ca="1" si="5"/>
        <v>0</v>
      </c>
      <c r="M20" s="204">
        <f ca="1">IF($M$3="Sunday",VLOOKUP(A20,'Daily Numbers'!AC:AJ,2,0),IF($M$3="Monday",VLOOKUP(A20,'Daily Numbers'!AC:AJ,3,0),IF($M$3="Tuesday",VLOOKUP(A20,'Daily Numbers'!AC:AJ,4,0),IF($M$3="Wednesday",VLOOKUP(A20,'Daily Numbers'!AC:AJ,5,0),IF($M$3="Thursday",VLOOKUP(A20,'Daily Numbers'!AC:AJ,6,0),IF($M$3="Friday",VLOOKUP(A20,'Daily Numbers'!AC:AJ,7,0),IF($M$3="Saturday",VLOOKUP(A20,'Daily Numbers'!AC:AJ,8,0))))))))</f>
        <v>0</v>
      </c>
      <c r="N20" s="77"/>
      <c r="O20" s="74">
        <v>0</v>
      </c>
      <c r="P20" s="74">
        <v>0</v>
      </c>
      <c r="Q20" s="194">
        <f ca="1">IF($Q$3="Saturday",VLOOKUP('Daily Scorecard'!A20,'Daily Numbers'!T:AA,8,0),IF($Q$3="Sunday",VLOOKUP('Daily Scorecard'!A20,'Daily Numbers'!T:AA,2,0),IF($Q$3="Monday",VLOOKUP('Daily Scorecard'!A20,'Daily Numbers'!T:AA,3,0),IF($Q$3="Tuesday",VLOOKUP('Daily Scorecard'!A20,'Daily Numbers'!T:AA,4,0),IF($Q$3="Wednesday",VLOOKUP('Daily Scorecard'!A20,'Daily Numbers'!T:AA,5,0),IF($Q$3="Thursday",VLOOKUP('Daily Scorecard'!A20,'Daily Numbers'!T:AA,6,0),IF($Q$3="Friday",VLOOKUP('Daily Scorecard'!A20,'Daily Numbers'!T:AA,7,0))))))))</f>
        <v>0</v>
      </c>
      <c r="R20" s="193">
        <f ca="1">IF($Q$3="Saturday",VLOOKUP('Daily Scorecard'!A20,'Daily Numbers'!BZ:ZF,8,0),IF($Q$3="Sunday",VLOOKUP('Daily Scorecard'!A20,'Daily Numbers'!BZ:ZF,2,0),IF($Q$3="Monday",VLOOKUP('Daily Scorecard'!A20,'Daily Numbers'!BZ:ZF,3,0),IF($Q$3="Tuesday",VLOOKUP('Daily Scorecard'!A20,'Daily Numbers'!BZ:ZF,4,0),IF($Q$3="Wednesday",VLOOKUP('Daily Scorecard'!A20,'Daily Numbers'!BZ:ZF,5,0),IF($Q$3="Thursday",VLOOKUP('Daily Scorecard'!A20,'Daily Numbers'!BZ:ZF,6,0),IF($Q$3="Friday",VLOOKUP('Daily Scorecard'!A20,'Daily Numbers'!BZ:ZF,7,0))))))))</f>
        <v>0</v>
      </c>
      <c r="S20" s="195">
        <f ca="1">IF($Q$3="Saturday",VLOOKUP('Daily Scorecard'!A20,'Daily Numbers'!K:R,8,0),IF($Q$3="Sunday",VLOOKUP('Daily Scorecard'!A20,'Daily Numbers'!K:R,2,0),IF($Q$3="Monday",VLOOKUP('Daily Scorecard'!A20,'Daily Numbers'!K:R,3,0),IF($Q$3="Tuesday",VLOOKUP('Daily Scorecard'!A20,'Daily Numbers'!K:R,4,0),IF($Q$3="Wednesday",VLOOKUP('Daily Scorecard'!A20,'Daily Numbers'!K:R,5,0),IF($Q$3="Thursday",VLOOKUP('Daily Scorecard'!A20,'Daily Numbers'!K:R,6,0),IF($Q$3="Friday",VLOOKUP('Daily Scorecard'!A20,'Daily Numbers'!K:R,7,0))))))))</f>
        <v>0</v>
      </c>
      <c r="T20" s="256" t="str">
        <f t="shared" ca="1" si="6"/>
        <v/>
      </c>
      <c r="U20" s="270">
        <f ca="1">IF($A$74="Sunday",'Daily Data'!K304,IF($A$74="Monday",'Daily Data'!L304,IF($A$74="Tuesday",'Daily Data'!M304,IF($A$74="Wednesday",'Daily Data'!N304,IF($A$74="Thursday",'Daily Data'!O304,IF($A$74="Friday",'Daily Data'!P304,IF($A$74="Saturday",'Daily Data'!Q304)))))))</f>
        <v>0</v>
      </c>
      <c r="V20" s="272">
        <f>VLOOKUP(A20,'Daily Numbers'!AW:BE,9,FALSE)</f>
        <v>0</v>
      </c>
      <c r="W20" s="91"/>
      <c r="X20" s="272">
        <f t="shared" ca="1" si="7"/>
        <v>0</v>
      </c>
      <c r="Y20" s="186" t="str">
        <f t="shared" ca="1" si="8"/>
        <v/>
      </c>
      <c r="Z20" s="286">
        <f ca="1">IF($A$74="Sunday",'Daily Data'!K310,IF($A$74="Monday",'Daily Data'!L310,IF($A$74="Tuesday",'Daily Data'!M310,IF($A$74="Wednesday",'Daily Data'!N310,IF($A$74="Thursday",'Daily Data'!O310,IF($A$74="Friday",'Daily Data'!P310,IF($A$74="Saturday",'Daily Data'!Q310)))))))</f>
        <v>0</v>
      </c>
      <c r="AA20" s="90">
        <f t="shared" ca="1" si="9"/>
        <v>0</v>
      </c>
      <c r="AB20" s="90">
        <f>'Daily Data'!B303</f>
        <v>0</v>
      </c>
      <c r="AC20" s="190">
        <f t="shared" ca="1" si="10"/>
        <v>0</v>
      </c>
      <c r="AD20" s="220">
        <f ca="1">IF($Q$3="Saturday",VLOOKUP('Daily Scorecard'!A20,'Daily Numbers'!CJ:CQ,2,0),IF($Q$3="Sunday",VLOOKUP('Daily Scorecard'!A20,'Daily Numbers'!CJ:CQ,3,0),IF($Q$3="Monday",VLOOKUP('Daily Scorecard'!A20,'Daily Numbers'!CJ:CQ,4,0),IF($Q$3="Tuesday",VLOOKUP('Daily Scorecard'!A20,'Daily Numbers'!CJ:CQ,5,0),IF($Q$3="Wednesday",VLOOKUP('Daily Scorecard'!A20,'Daily Numbers'!CJ:CQ,6,0),IF($Q$3="Thursday",VLOOKUP('Daily Scorecard'!A20,'Daily Numbers'!CJ:CQ,7,0),IF($Q$3="Friday",VLOOKUP('Daily Scorecard'!A20,'Daily Numbers'!CJ:CQ,8,0))))))))</f>
        <v>0</v>
      </c>
      <c r="AE20" s="191">
        <f ca="1">IF($Q$3="Saturday",VLOOKUP('Daily Scorecard'!A20,'Daily Numbers'!DC:DJ,2,0),IF($Q$3="Sunday",VLOOKUP('Daily Scorecard'!A20,'Daily Numbers'!DC:DJ,3,0),IF($Q$3="Monday",VLOOKUP('Daily Scorecard'!A20,'Daily Numbers'!DC:DJ,4,0),IF($Q$3="Tuesday",VLOOKUP('Daily Scorecard'!A20,'Daily Numbers'!DC:DJ,5,0),IF($Q$3="Wednesday",VLOOKUP('Daily Scorecard'!A20,'Daily Numbers'!DC:DJ,6,0),IF($Q$3="Thursday",VLOOKUP('Daily Scorecard'!A20,'Daily Numbers'!DC:DJ,7,0),IF($Q$3="Friday",VLOOKUP('Daily Scorecard'!A20,'Daily Numbers'!DC:DJ,8,0))))))))</f>
        <v>0</v>
      </c>
      <c r="AF20" s="277" t="str">
        <f t="shared" ca="1" si="11"/>
        <v/>
      </c>
      <c r="AG20" s="217">
        <f>'Daily Numbers'!DS19</f>
        <v>0</v>
      </c>
      <c r="AH20" s="278" t="str">
        <f t="shared" ca="1" si="12"/>
        <v/>
      </c>
      <c r="AI20" s="204" t="str">
        <f t="shared" ca="1" si="13"/>
        <v/>
      </c>
    </row>
    <row r="21" spans="1:16384" s="79" customFormat="1" ht="21" customHeight="1" x14ac:dyDescent="0.3">
      <c r="A21" s="80" t="s">
        <v>100</v>
      </c>
      <c r="B21" s="161">
        <f ca="1">IF($A$70="Saturday",VLOOKUP(A21,'Daily Numbers'!A:H,8,0),IF($A$70="Sunday",VLOOKUP('Daily Scorecard'!A21,'Daily Numbers'!A:H,2,0),IF($A$70="Monday",VLOOKUP('Daily Scorecard'!A21,'Daily Numbers'!A:H,3,0),IF($A$70="Tuesday",VLOOKUP('Daily Scorecard'!A21,'Daily Numbers'!A:H,4,0),IF($A$70="Wednesday",VLOOKUP('Daily Scorecard'!A21,'Daily Numbers'!A:H,5,0),IF($A$70="Thursday",VLOOKUP('Daily Scorecard'!A21,'Daily Numbers'!A:H,6,0),IF($A$70="Friday",VLOOKUP('Daily Scorecard'!A21,'Daily Numbers'!A:H,7,0),0)))))))</f>
        <v>0</v>
      </c>
      <c r="C21" s="162"/>
      <c r="D21" s="75" t="str">
        <f t="shared" ca="1" si="0"/>
        <v/>
      </c>
      <c r="E21" s="163"/>
      <c r="F21" s="238"/>
      <c r="G21" s="239"/>
      <c r="H21" s="261"/>
      <c r="I21" s="166">
        <f>'Daily Data'!B319</f>
        <v>0</v>
      </c>
      <c r="J21" s="75"/>
      <c r="K21" s="76" t="str">
        <f t="shared" si="4"/>
        <v/>
      </c>
      <c r="L21" s="262">
        <f t="shared" si="5"/>
        <v>0</v>
      </c>
      <c r="M21" s="204">
        <f ca="1">IF($M$3="Sunday",VLOOKUP(A21,'Daily Numbers'!AC:AJ,2,0),IF($M$3="Monday",VLOOKUP(A21,'Daily Numbers'!AC:AJ,3,0),IF($M$3="Tuesday",VLOOKUP(A21,'Daily Numbers'!AC:AJ,4,0),IF($M$3="Wednesday",VLOOKUP(A21,'Daily Numbers'!AC:AJ,5,0),IF($M$3="Thursday",VLOOKUP(A21,'Daily Numbers'!AC:AJ,6,0),IF($M$3="Friday",VLOOKUP(A21,'Daily Numbers'!AC:AJ,7,0),IF($M$3="Saturday",VLOOKUP(A21,'Daily Numbers'!AC:AJ,8,0))))))))</f>
        <v>0</v>
      </c>
      <c r="N21" s="77"/>
      <c r="O21" s="74"/>
      <c r="P21" s="74"/>
      <c r="Q21" s="194">
        <f ca="1">IF($Q$3="Saturday",VLOOKUP('Daily Scorecard'!A21,'Daily Numbers'!T:AA,8,0),IF($Q$3="Sunday",VLOOKUP('Daily Scorecard'!A21,'Daily Numbers'!T:AA,2,0),IF($Q$3="Monday",VLOOKUP('Daily Scorecard'!A21,'Daily Numbers'!T:AA,3,0),IF($Q$3="Tuesday",VLOOKUP('Daily Scorecard'!A21,'Daily Numbers'!T:AA,4,0),IF($Q$3="Wednesday",VLOOKUP('Daily Scorecard'!A21,'Daily Numbers'!T:AA,5,0),IF($Q$3="Thursday",VLOOKUP('Daily Scorecard'!A21,'Daily Numbers'!T:AA,6,0),IF($Q$3="Friday",VLOOKUP('Daily Scorecard'!A21,'Daily Numbers'!T:AA,7,0))))))))</f>
        <v>13</v>
      </c>
      <c r="R21" s="193">
        <f ca="1">IF($Q$3="Saturday",VLOOKUP('Daily Scorecard'!A21,'Daily Numbers'!BZ:ZF,8,0),IF($Q$3="Sunday",VLOOKUP('Daily Scorecard'!A21,'Daily Numbers'!BZ:ZF,2,0),IF($Q$3="Monday",VLOOKUP('Daily Scorecard'!A21,'Daily Numbers'!BZ:ZF,3,0),IF($Q$3="Tuesday",VLOOKUP('Daily Scorecard'!A21,'Daily Numbers'!BZ:ZF,4,0),IF($Q$3="Wednesday",VLOOKUP('Daily Scorecard'!A21,'Daily Numbers'!BZ:ZF,5,0),IF($Q$3="Thursday",VLOOKUP('Daily Scorecard'!A21,'Daily Numbers'!BZ:ZF,6,0),IF($Q$3="Friday",VLOOKUP('Daily Scorecard'!A21,'Daily Numbers'!BZ:ZF,7,0))))))))</f>
        <v>0</v>
      </c>
      <c r="S21" s="195">
        <f ca="1">IF($Q$3="Saturday",VLOOKUP('Daily Scorecard'!A21,'Daily Numbers'!K:R,8,0),IF($Q$3="Sunday",VLOOKUP('Daily Scorecard'!A21,'Daily Numbers'!K:R,2,0),IF($Q$3="Monday",VLOOKUP('Daily Scorecard'!A21,'Daily Numbers'!K:R,3,0),IF($Q$3="Tuesday",VLOOKUP('Daily Scorecard'!A21,'Daily Numbers'!K:R,4,0),IF($Q$3="Wednesday",VLOOKUP('Daily Scorecard'!A21,'Daily Numbers'!K:R,5,0),IF($Q$3="Thursday",VLOOKUP('Daily Scorecard'!A21,'Daily Numbers'!K:R,6,0),IF($Q$3="Friday",VLOOKUP('Daily Scorecard'!A21,'Daily Numbers'!K:R,7,0))))))))</f>
        <v>334</v>
      </c>
      <c r="T21" s="256" t="str">
        <f t="shared" ca="1" si="6"/>
        <v/>
      </c>
      <c r="U21" s="270">
        <f ca="1">IF($A$74="Sunday",'Daily Data'!K325,IF($A$74="Monday",'Daily Data'!L325,IF($A$74="Tuesday",'Daily Data'!M325,IF($A$74="Wednesday",'Daily Data'!N325,IF($A$74="Thursday",'Daily Data'!O325,IF($A$74="Friday",'Daily Data'!P325,IF($A$74="Saturday",'Daily Data'!Q325)))))))</f>
        <v>333</v>
      </c>
      <c r="V21" s="272">
        <f>VLOOKUP(A21,'Daily Numbers'!AW:BE,9,FALSE)</f>
        <v>356</v>
      </c>
      <c r="W21" s="91"/>
      <c r="X21" s="272">
        <f t="shared" ca="1" si="7"/>
        <v>23</v>
      </c>
      <c r="Y21" s="186">
        <f t="shared" ca="1" si="8"/>
        <v>0.9353932584269663</v>
      </c>
      <c r="Z21" s="286">
        <f ca="1">IF($A$74="Sunday",'Daily Data'!K331,IF($A$74="Monday",'Daily Data'!L331,IF($A$74="Tuesday",'Daily Data'!M331,IF($A$74="Wednesday",'Daily Data'!N331,IF($A$74="Thursday",'Daily Data'!O331,IF($A$74="Friday",'Daily Data'!P331,IF($A$74="Saturday",'Daily Data'!Q331)))))))</f>
        <v>7272</v>
      </c>
      <c r="AA21" s="90">
        <f ca="1">AG21*H$24</f>
        <v>8962.7259199168493</v>
      </c>
      <c r="AB21" s="90">
        <f>'Daily Data'!B330</f>
        <v>7825</v>
      </c>
      <c r="AC21" s="190">
        <f t="shared" ca="1" si="10"/>
        <v>-1690.7259199168493</v>
      </c>
      <c r="AD21" s="220">
        <f ca="1">IF($Q$3="Saturday",VLOOKUP('Daily Scorecard'!A21,'Daily Numbers'!CJ:CQ,2,0),IF($Q$3="Sunday",VLOOKUP('Daily Scorecard'!A21,'Daily Numbers'!CJ:CQ,3,0),IF($Q$3="Monday",VLOOKUP('Daily Scorecard'!A21,'Daily Numbers'!CJ:CQ,4,0),IF($Q$3="Tuesday",VLOOKUP('Daily Scorecard'!A21,'Daily Numbers'!CJ:CQ,5,0),IF($Q$3="Wednesday",VLOOKUP('Daily Scorecard'!A21,'Daily Numbers'!CJ:CQ,6,0),IF($Q$3="Thursday",VLOOKUP('Daily Scorecard'!A21,'Daily Numbers'!CJ:CQ,7,0),IF($Q$3="Friday",VLOOKUP('Daily Scorecard'!A21,'Daily Numbers'!CJ:CQ,8,0))))))))</f>
        <v>0</v>
      </c>
      <c r="AE21" s="191">
        <f ca="1">IF($Q$3="Saturday",VLOOKUP('Daily Scorecard'!A21,'Daily Numbers'!DC:DJ,2,0),IF($Q$3="Sunday",VLOOKUP('Daily Scorecard'!A21,'Daily Numbers'!DC:DJ,3,0),IF($Q$3="Monday",VLOOKUP('Daily Scorecard'!A21,'Daily Numbers'!DC:DJ,4,0),IF($Q$3="Tuesday",VLOOKUP('Daily Scorecard'!A21,'Daily Numbers'!DC:DJ,5,0),IF($Q$3="Wednesday",VLOOKUP('Daily Scorecard'!A21,'Daily Numbers'!DC:DJ,6,0),IF($Q$3="Thursday",VLOOKUP('Daily Scorecard'!A21,'Daily Numbers'!DC:DJ,7,0),IF($Q$3="Friday",VLOOKUP('Daily Scorecard'!A21,'Daily Numbers'!DC:DJ,8,0))))))))</f>
        <v>0</v>
      </c>
      <c r="AF21" s="449">
        <f ca="1">Z21/I24</f>
        <v>1.843509563586123E-2</v>
      </c>
      <c r="AG21" s="450">
        <f>'Daily Data'!B329/I24</f>
        <v>2.3094571127983472E-2</v>
      </c>
      <c r="AH21" s="451">
        <f t="shared" ca="1" si="12"/>
        <v>-4.6999999999999993E-3</v>
      </c>
      <c r="AI21" s="204">
        <f ca="1">IFERROR((AH21*H24)/(AB21/V21),"")</f>
        <v>-82.983877520766754</v>
      </c>
    </row>
    <row r="22" spans="1:16384" s="79" customFormat="1" ht="21" customHeight="1" x14ac:dyDescent="0.3">
      <c r="A22" s="80" t="s">
        <v>99</v>
      </c>
      <c r="B22" s="161">
        <f ca="1">IF($A$70="Saturday",VLOOKUP(A22,'Daily Numbers'!A:H,8,0),IF($A$70="Sunday",VLOOKUP('Daily Scorecard'!A22,'Daily Numbers'!A:H,2,0),IF($A$70="Monday",VLOOKUP('Daily Scorecard'!A22,'Daily Numbers'!A:H,3,0),IF($A$70="Tuesday",VLOOKUP('Daily Scorecard'!A22,'Daily Numbers'!A:H,4,0),IF($A$70="Wednesday",VLOOKUP('Daily Scorecard'!A22,'Daily Numbers'!A:H,5,0),IF($A$70="Thursday",VLOOKUP('Daily Scorecard'!A22,'Daily Numbers'!A:H,6,0),IF($A$70="Friday",VLOOKUP('Daily Scorecard'!A22,'Daily Numbers'!A:H,7,0),0)))))))</f>
        <v>0</v>
      </c>
      <c r="C22" s="162"/>
      <c r="D22" s="75" t="str">
        <f t="shared" ca="1" si="0"/>
        <v/>
      </c>
      <c r="E22" s="163"/>
      <c r="F22" s="238"/>
      <c r="G22" s="239"/>
      <c r="H22" s="261"/>
      <c r="I22" s="166">
        <f>'Daily Data'!B340</f>
        <v>0</v>
      </c>
      <c r="J22" s="75"/>
      <c r="K22" s="76" t="str">
        <f t="shared" si="4"/>
        <v/>
      </c>
      <c r="L22" s="262">
        <f t="shared" si="5"/>
        <v>0</v>
      </c>
      <c r="M22" s="204">
        <f ca="1">IF($M$3="Sunday",VLOOKUP(A22,'Daily Numbers'!AC:AJ,2,0),IF($M$3="Monday",VLOOKUP(A22,'Daily Numbers'!AC:AJ,3,0),IF($M$3="Tuesday",VLOOKUP(A22,'Daily Numbers'!AC:AJ,4,0),IF($M$3="Wednesday",VLOOKUP(A22,'Daily Numbers'!AC:AJ,5,0),IF($M$3="Thursday",VLOOKUP(A22,'Daily Numbers'!AC:AJ,6,0),IF($M$3="Friday",VLOOKUP(A22,'Daily Numbers'!AC:AJ,7,0),IF($M$3="Saturday",VLOOKUP(A22,'Daily Numbers'!AC:AJ,8,0))))))))</f>
        <v>0</v>
      </c>
      <c r="N22" s="77"/>
      <c r="O22" s="74"/>
      <c r="P22" s="74"/>
      <c r="Q22" s="194">
        <f ca="1">IF($Q$3="Saturday",VLOOKUP('Daily Scorecard'!A22,'Daily Numbers'!T:AA,8,0),IF($Q$3="Sunday",VLOOKUP('Daily Scorecard'!A22,'Daily Numbers'!T:AA,2,0),IF($Q$3="Monday",VLOOKUP('Daily Scorecard'!A22,'Daily Numbers'!T:AA,3,0),IF($Q$3="Tuesday",VLOOKUP('Daily Scorecard'!A22,'Daily Numbers'!T:AA,4,0),IF($Q$3="Wednesday",VLOOKUP('Daily Scorecard'!A22,'Daily Numbers'!T:AA,5,0),IF($Q$3="Thursday",VLOOKUP('Daily Scorecard'!A22,'Daily Numbers'!T:AA,6,0),IF($Q$3="Friday",VLOOKUP('Daily Scorecard'!A22,'Daily Numbers'!T:AA,7,0))))))))</f>
        <v>86</v>
      </c>
      <c r="R22" s="193">
        <f ca="1">IF($Q$3="Saturday",VLOOKUP('Daily Scorecard'!A22,'Daily Numbers'!BZ:ZF,8,0),IF($Q$3="Sunday",VLOOKUP('Daily Scorecard'!A22,'Daily Numbers'!BZ:ZF,2,0),IF($Q$3="Monday",VLOOKUP('Daily Scorecard'!A22,'Daily Numbers'!BZ:ZF,3,0),IF($Q$3="Tuesday",VLOOKUP('Daily Scorecard'!A22,'Daily Numbers'!BZ:ZF,4,0),IF($Q$3="Wednesday",VLOOKUP('Daily Scorecard'!A22,'Daily Numbers'!BZ:ZF,5,0),IF($Q$3="Thursday",VLOOKUP('Daily Scorecard'!A22,'Daily Numbers'!BZ:ZF,6,0),IF($Q$3="Friday",VLOOKUP('Daily Scorecard'!A22,'Daily Numbers'!BZ:ZF,7,0))))))))</f>
        <v>6.6</v>
      </c>
      <c r="S22" s="195">
        <f ca="1">IF($Q$3="Saturday",VLOOKUP('Daily Scorecard'!A22,'Daily Numbers'!K:R,8,0),IF($Q$3="Sunday",VLOOKUP('Daily Scorecard'!A22,'Daily Numbers'!K:R,2,0),IF($Q$3="Monday",VLOOKUP('Daily Scorecard'!A22,'Daily Numbers'!K:R,3,0),IF($Q$3="Tuesday",VLOOKUP('Daily Scorecard'!A22,'Daily Numbers'!K:R,4,0),IF($Q$3="Wednesday",VLOOKUP('Daily Scorecard'!A22,'Daily Numbers'!K:R,5,0),IF($Q$3="Thursday",VLOOKUP('Daily Scorecard'!A22,'Daily Numbers'!K:R,6,0),IF($Q$3="Friday",VLOOKUP('Daily Scorecard'!A22,'Daily Numbers'!K:R,7,0))))))))</f>
        <v>2004</v>
      </c>
      <c r="T22" s="256" t="str">
        <f t="shared" ca="1" si="6"/>
        <v/>
      </c>
      <c r="U22" s="270">
        <f ca="1">IF($A$74="Sunday",'Daily Data'!K346,IF($A$74="Monday",'Daily Data'!L346,IF($A$74="Tuesday",'Daily Data'!M346,IF($A$74="Wednesday",'Daily Data'!N346,IF($A$74="Thursday",'Daily Data'!O346,IF($A$74="Friday",'Daily Data'!P346,IF($A$74="Saturday",'Daily Data'!Q346)))))))</f>
        <v>476</v>
      </c>
      <c r="V22" s="272">
        <f>VLOOKUP(A22,'Daily Numbers'!AW:BE,9,FALSE)</f>
        <v>456</v>
      </c>
      <c r="W22" s="91"/>
      <c r="X22" s="272">
        <f t="shared" ca="1" si="7"/>
        <v>-20</v>
      </c>
      <c r="Y22" s="186">
        <f t="shared" ca="1" si="8"/>
        <v>1.0438596491228069</v>
      </c>
      <c r="Z22" s="286">
        <f ca="1">IF($A$74="Sunday",'Daily Data'!K352,IF($A$74="Monday",'Daily Data'!L352,IF($A$74="Tuesday",'Daily Data'!M352,IF($A$74="Wednesday",'Daily Data'!N352,IF($A$74="Thursday",'Daily Data'!O352,IF($A$74="Friday",'Daily Data'!P352,IF($A$74="Saturday",'Daily Data'!Q352)))))))</f>
        <v>8622</v>
      </c>
      <c r="AA22" s="90">
        <f ca="1">AG22*H$24</f>
        <v>6960.624136488661</v>
      </c>
      <c r="AB22" s="90">
        <f>'Daily Data'!B351</f>
        <v>8173</v>
      </c>
      <c r="AC22" s="190">
        <f t="shared" ca="1" si="10"/>
        <v>1661.375863511339</v>
      </c>
      <c r="AD22" s="220">
        <f ca="1">IF($Q$3="Saturday",VLOOKUP('Daily Scorecard'!A22,'Daily Numbers'!CJ:CQ,2,0),IF($Q$3="Sunday",VLOOKUP('Daily Scorecard'!A22,'Daily Numbers'!CJ:CQ,3,0),IF($Q$3="Monday",VLOOKUP('Daily Scorecard'!A22,'Daily Numbers'!CJ:CQ,4,0),IF($Q$3="Tuesday",VLOOKUP('Daily Scorecard'!A22,'Daily Numbers'!CJ:CQ,5,0),IF($Q$3="Wednesday",VLOOKUP('Daily Scorecard'!A22,'Daily Numbers'!CJ:CQ,6,0),IF($Q$3="Thursday",VLOOKUP('Daily Scorecard'!A22,'Daily Numbers'!CJ:CQ,7,0),IF($Q$3="Friday",VLOOKUP('Daily Scorecard'!A22,'Daily Numbers'!CJ:CQ,8,0))))))))</f>
        <v>6.6</v>
      </c>
      <c r="AE22" s="191">
        <f ca="1">IF($Q$3="Saturday",VLOOKUP('Daily Scorecard'!A22,'Daily Numbers'!DC:DJ,2,0),IF($Q$3="Sunday",VLOOKUP('Daily Scorecard'!A22,'Daily Numbers'!DC:DJ,3,0),IF($Q$3="Monday",VLOOKUP('Daily Scorecard'!A22,'Daily Numbers'!DC:DJ,4,0),IF($Q$3="Tuesday",VLOOKUP('Daily Scorecard'!A22,'Daily Numbers'!DC:DJ,5,0),IF($Q$3="Wednesday",VLOOKUP('Daily Scorecard'!A22,'Daily Numbers'!DC:DJ,6,0),IF($Q$3="Thursday",VLOOKUP('Daily Scorecard'!A22,'Daily Numbers'!DC:DJ,7,0),IF($Q$3="Friday",VLOOKUP('Daily Scorecard'!A22,'Daily Numbers'!DC:DJ,8,0))))))))</f>
        <v>66</v>
      </c>
      <c r="AF22" s="449">
        <f ca="1">Z22/I24</f>
        <v>2.185745249895428E-2</v>
      </c>
      <c r="AG22" s="450">
        <f>'Daily Data'!B350/I24</f>
        <v>1.7935685041765428E-2</v>
      </c>
      <c r="AH22" s="451">
        <f t="shared" ca="1" si="12"/>
        <v>4.0000000000000001E-3</v>
      </c>
      <c r="AI22" s="204">
        <f ca="1">IFERROR((AH22*H24)/(AB22/V22),"")</f>
        <v>86.611098984461023</v>
      </c>
    </row>
    <row r="23" spans="1:16384" s="79" customFormat="1" ht="21" customHeight="1" collapsed="1" thickBot="1" x14ac:dyDescent="0.3">
      <c r="A23" s="83" t="s">
        <v>101</v>
      </c>
      <c r="B23" s="161">
        <f ca="1">IF($A$70="Saturday",VLOOKUP(A23,'Daily Numbers'!A:H,8,0),IF($A$70="Sunday",VLOOKUP('Daily Scorecard'!A23,'Daily Numbers'!A:H,2,0),IF($A$70="Monday",VLOOKUP('Daily Scorecard'!A23,'Daily Numbers'!A:H,3,0),IF($A$70="Tuesday",VLOOKUP('Daily Scorecard'!A23,'Daily Numbers'!A:H,4,0),IF($A$70="Wednesday",VLOOKUP('Daily Scorecard'!A23,'Daily Numbers'!A:H,5,0),IF($A$70="Thursday",VLOOKUP('Daily Scorecard'!A23,'Daily Numbers'!A:H,6,0),IF($A$70="Friday",VLOOKUP('Daily Scorecard'!A23,'Daily Numbers'!A:H,7,0),0)))))))</f>
        <v>0</v>
      </c>
      <c r="C23" s="162"/>
      <c r="D23" s="240" t="str">
        <f t="shared" ca="1" si="0"/>
        <v/>
      </c>
      <c r="E23" s="241"/>
      <c r="F23" s="242"/>
      <c r="G23" s="255"/>
      <c r="H23" s="261">
        <f ca="1">IF($A$74="Sunday",'Daily Data'!K362,IF($A$74="Monday",'Daily Data'!L362,IF($A$74="Tuesday",'Daily Data'!M362,IF($A$74="Wednesday",'Daily Data'!N362,IF($A$74="Thursday",'Daily Data'!O362,IF($A$74="Friday",'Daily Data'!P362,IF($A$74="Saturday",'Daily Data'!Q362)))))))</f>
        <v>0</v>
      </c>
      <c r="I23" s="166">
        <f>'Daily Data'!B361</f>
        <v>0</v>
      </c>
      <c r="J23" s="240"/>
      <c r="K23" s="243" t="str">
        <f t="shared" ca="1" si="4"/>
        <v/>
      </c>
      <c r="L23" s="263">
        <f t="shared" ca="1" si="5"/>
        <v>0</v>
      </c>
      <c r="M23" s="204">
        <f ca="1">IF($M$3="Sunday",VLOOKUP(A23,'Daily Numbers'!AC:AJ,2,0),IF($M$3="Monday",VLOOKUP(A23,'Daily Numbers'!AC:AJ,3,0),IF($M$3="Tuesday",VLOOKUP(A23,'Daily Numbers'!AC:AJ,4,0),IF($M$3="Wednesday",VLOOKUP(A23,'Daily Numbers'!AC:AJ,5,0),IF($M$3="Thursday",VLOOKUP(A23,'Daily Numbers'!AC:AJ,6,0),IF($M$3="Friday",VLOOKUP(A23,'Daily Numbers'!AC:AJ,7,0),IF($M$3="Saturday",VLOOKUP(A23,'Daily Numbers'!AC:AJ,8,0))))))))</f>
        <v>0</v>
      </c>
      <c r="N23" s="77"/>
      <c r="O23" s="74">
        <v>76278.459999999992</v>
      </c>
      <c r="P23" s="74">
        <v>404173.60000000003</v>
      </c>
      <c r="Q23" s="194">
        <f ca="1">IF($Q$3="Saturday",VLOOKUP('Daily Scorecard'!A23,'Daily Numbers'!T:AA,8,0),IF($Q$3="Sunday",VLOOKUP('Daily Scorecard'!A23,'Daily Numbers'!T:AA,2,0),IF($Q$3="Monday",VLOOKUP('Daily Scorecard'!A23,'Daily Numbers'!T:AA,3,0),IF($Q$3="Tuesday",VLOOKUP('Daily Scorecard'!A23,'Daily Numbers'!T:AA,4,0),IF($Q$3="Wednesday",VLOOKUP('Daily Scorecard'!A23,'Daily Numbers'!T:AA,5,0),IF($Q$3="Thursday",VLOOKUP('Daily Scorecard'!A23,'Daily Numbers'!T:AA,6,0),IF($Q$3="Friday",VLOOKUP('Daily Scorecard'!A23,'Daily Numbers'!T:AA,7,0))))))))</f>
        <v>0</v>
      </c>
      <c r="R23" s="244">
        <f ca="1">IF($Q$3="Saturday",VLOOKUP('Daily Scorecard'!A23,'Daily Numbers'!BZ:ZF,8,0),IF($Q$3="Sunday",VLOOKUP('Daily Scorecard'!A23,'Daily Numbers'!BZ:ZF,2,0),IF($Q$3="Monday",VLOOKUP('Daily Scorecard'!A23,'Daily Numbers'!BZ:ZF,3,0),IF($Q$3="Tuesday",VLOOKUP('Daily Scorecard'!A23,'Daily Numbers'!BZ:ZF,4,0),IF($Q$3="Wednesday",VLOOKUP('Daily Scorecard'!A23,'Daily Numbers'!BZ:ZF,5,0),IF($Q$3="Thursday",VLOOKUP('Daily Scorecard'!A23,'Daily Numbers'!BZ:ZF,6,0),IF($Q$3="Friday",VLOOKUP('Daily Scorecard'!A23,'Daily Numbers'!BZ:ZF,7,0))))))))</f>
        <v>0</v>
      </c>
      <c r="S23" s="195">
        <f ca="1">IF($Q$3="Saturday",VLOOKUP('Daily Scorecard'!A23,'Daily Numbers'!K:R,8,0),IF($Q$3="Sunday",VLOOKUP('Daily Scorecard'!A23,'Daily Numbers'!K:R,2,0),IF($Q$3="Monday",VLOOKUP('Daily Scorecard'!A23,'Daily Numbers'!K:R,3,0),IF($Q$3="Tuesday",VLOOKUP('Daily Scorecard'!A23,'Daily Numbers'!K:R,4,0),IF($Q$3="Wednesday",VLOOKUP('Daily Scorecard'!A23,'Daily Numbers'!K:R,5,0),IF($Q$3="Thursday",VLOOKUP('Daily Scorecard'!A23,'Daily Numbers'!K:R,6,0),IF($Q$3="Friday",VLOOKUP('Daily Scorecard'!A23,'Daily Numbers'!K:R,7,0))))))))</f>
        <v>0</v>
      </c>
      <c r="T23" s="257" t="str">
        <f t="shared" ca="1" si="6"/>
        <v/>
      </c>
      <c r="U23" s="271">
        <f ca="1">IF($A$74="Sunday",'Daily Data'!K367,IF($A$74="Monday",'Daily Data'!L367,IF($A$74="Tuesday",'Daily Data'!M367,IF($A$74="Wednesday",'Daily Data'!N367,IF($A$74="Thursday",'Daily Data'!O367,IF($A$74="Friday",'Daily Data'!P367,IF($A$74="Saturday",'Daily Data'!Q367)))))))</f>
        <v>0</v>
      </c>
      <c r="V23" s="273">
        <f>VLOOKUP(A23,'Daily Numbers'!AW:BE,9,FALSE)</f>
        <v>0</v>
      </c>
      <c r="W23" s="159"/>
      <c r="X23" s="273">
        <f t="shared" ca="1" si="7"/>
        <v>0</v>
      </c>
      <c r="Y23" s="285" t="str">
        <f t="shared" ca="1" si="8"/>
        <v/>
      </c>
      <c r="Z23" s="287">
        <f ca="1">IF($A$74="Sunday",'Daily Data'!K373,IF($A$74="Monday",'Daily Data'!L373,IF($A$74="Tuesday",'Daily Data'!M373,IF($A$74="Wednesday",'Daily Data'!N373,IF($A$74="Thursday",'Daily Data'!O373,IF($A$74="Friday",'Daily Data'!P373,IF($A$74="Saturday",'Daily Data'!Q373)))))))</f>
        <v>0</v>
      </c>
      <c r="AA23" s="274">
        <f>'Daily Data'!B371</f>
        <v>0</v>
      </c>
      <c r="AB23" s="274">
        <f>'Daily Data'!B372</f>
        <v>0</v>
      </c>
      <c r="AC23" s="275">
        <f t="shared" ca="1" si="10"/>
        <v>0</v>
      </c>
      <c r="AD23" s="245">
        <f ca="1">IF($Q$3="Saturday",VLOOKUP('Daily Scorecard'!A23,'Daily Numbers'!CJ:CQ,2,0),IF($Q$3="Sunday",VLOOKUP('Daily Scorecard'!A23,'Daily Numbers'!CJ:CQ,3,0),IF($Q$3="Monday",VLOOKUP('Daily Scorecard'!A23,'Daily Numbers'!CJ:CQ,4,0),IF($Q$3="Tuesday",VLOOKUP('Daily Scorecard'!A23,'Daily Numbers'!CJ:CQ,5,0),IF($Q$3="Wednesday",VLOOKUP('Daily Scorecard'!A23,'Daily Numbers'!CJ:CQ,6,0),IF($Q$3="Thursday",VLOOKUP('Daily Scorecard'!A23,'Daily Numbers'!CJ:CQ,7,0),IF($Q$3="Friday",VLOOKUP('Daily Scorecard'!A23,'Daily Numbers'!CJ:CQ,8,0))))))))</f>
        <v>0</v>
      </c>
      <c r="AE23" s="246">
        <f ca="1">IF($Q$3="Saturday",VLOOKUP('Daily Scorecard'!A23,'Daily Numbers'!DC:DJ,2,0),IF($Q$3="Sunday",VLOOKUP('Daily Scorecard'!A23,'Daily Numbers'!DC:DJ,3,0),IF($Q$3="Monday",VLOOKUP('Daily Scorecard'!A23,'Daily Numbers'!DC:DJ,4,0),IF($Q$3="Tuesday",VLOOKUP('Daily Scorecard'!A23,'Daily Numbers'!DC:DJ,5,0),IF($Q$3="Wednesday",VLOOKUP('Daily Scorecard'!A23,'Daily Numbers'!DC:DJ,6,0),IF($Q$3="Thursday",VLOOKUP('Daily Scorecard'!A23,'Daily Numbers'!DC:DJ,7,0),IF($Q$3="Friday",VLOOKUP('Daily Scorecard'!A23,'Daily Numbers'!DC:DJ,8,0))))))))</f>
        <v>0</v>
      </c>
      <c r="AF23" s="277" t="str">
        <f t="shared" ref="AF23" ca="1" si="15">IF(ISERROR(Z23/F23),"",Z23/F23)</f>
        <v/>
      </c>
      <c r="AG23" s="216">
        <f>'Daily Numbers'!DS22</f>
        <v>0</v>
      </c>
      <c r="AH23" s="279" t="str">
        <f t="shared" ca="1" si="12"/>
        <v/>
      </c>
      <c r="AI23" s="204" t="str">
        <f t="shared" ca="1" si="13"/>
        <v/>
      </c>
    </row>
    <row r="24" spans="1:16384" s="338" customFormat="1" ht="21" customHeight="1" thickBot="1" x14ac:dyDescent="0.3">
      <c r="A24" s="309" t="s">
        <v>165</v>
      </c>
      <c r="B24" s="310">
        <f ca="1">SUM(B20,B11:B18,B6:B8)</f>
        <v>58072</v>
      </c>
      <c r="C24" s="311">
        <f ca="1">SUM(C20,C11:C18,C6:C8)</f>
        <v>94994</v>
      </c>
      <c r="D24" s="312">
        <f ca="1">(B24-C24)/C24</f>
        <v>-0.38867717961134385</v>
      </c>
      <c r="E24" s="313">
        <f ca="1">B24-C24</f>
        <v>-36922</v>
      </c>
      <c r="F24" s="314">
        <f>SUM(F20,F11:F18,F6:F8)</f>
        <v>58072</v>
      </c>
      <c r="G24" s="315">
        <v>1</v>
      </c>
      <c r="H24" s="316">
        <f t="shared" ref="H24:I24" ca="1" si="16">SUM(H20,H11:H18,H6:H8)</f>
        <v>388088</v>
      </c>
      <c r="I24" s="311">
        <f t="shared" si="16"/>
        <v>394465</v>
      </c>
      <c r="J24" s="317">
        <v>1</v>
      </c>
      <c r="K24" s="318">
        <f ca="1">IF(ISERROR((H24-I24)/H24),"",(H24-I24)/H24)</f>
        <v>-1.6431840201191483E-2</v>
      </c>
      <c r="L24" s="319">
        <f ca="1">H24-I24</f>
        <v>-6377</v>
      </c>
      <c r="M24" s="320">
        <f t="shared" ref="M24" ca="1" si="17">SUM(M20,M11:M18,M6:M8)</f>
        <v>79942</v>
      </c>
      <c r="N24" s="321"/>
      <c r="O24" s="322">
        <v>76278.460000000006</v>
      </c>
      <c r="P24" s="322">
        <v>404173.60000000003</v>
      </c>
      <c r="Q24" s="323">
        <f ca="1">SUM(Q20:Q22,Q11:Q18,Q6:Q8)</f>
        <v>286</v>
      </c>
      <c r="R24" s="324">
        <f t="shared" ref="R24:X24" ca="1" si="18">SUM(R20,R11:R18,R6:R8)</f>
        <v>1.6</v>
      </c>
      <c r="S24" s="325">
        <f ca="1">SUM(S20:S22,S11:S18,S6:S8)</f>
        <v>6607</v>
      </c>
      <c r="T24" s="326">
        <f ca="1">S24/B24</f>
        <v>0.11377255820360931</v>
      </c>
      <c r="U24" s="321">
        <f t="shared" ref="U24:V24" ca="1" si="19">SUM(U20:U22,U11:U18,U6:U8)</f>
        <v>2311</v>
      </c>
      <c r="V24" s="327">
        <f t="shared" si="19"/>
        <v>2293</v>
      </c>
      <c r="W24" s="328">
        <f t="shared" si="18"/>
        <v>0</v>
      </c>
      <c r="X24" s="329">
        <f t="shared" ca="1" si="18"/>
        <v>-21</v>
      </c>
      <c r="Y24" s="330">
        <f ca="1">U24/V24</f>
        <v>1.0078499781945049</v>
      </c>
      <c r="Z24" s="331">
        <f t="shared" ref="Z24:AB24" ca="1" si="20">SUM(Z20:Z22,Z11:Z18,Z6:Z8)</f>
        <v>46829</v>
      </c>
      <c r="AA24" s="332">
        <f t="shared" ca="1" si="20"/>
        <v>46184.47393041433</v>
      </c>
      <c r="AB24" s="332">
        <f t="shared" si="20"/>
        <v>46582</v>
      </c>
      <c r="AC24" s="333">
        <f t="shared" ca="1" si="10"/>
        <v>644.52606958567048</v>
      </c>
      <c r="AD24" s="334">
        <f ca="1">IF($Q$3="Saturday",VLOOKUP('Daily Scorecard'!AJ24,'Daily Numbers'!CJ:CQ,2,0),IF($Q$3="Sunday",VLOOKUP('Daily Scorecard'!AJ24,'Daily Numbers'!CJ:CQ,3,0),IF($Q$3="Monday",VLOOKUP('Daily Scorecard'!AJ24,'Daily Numbers'!CJ:CQ,4,0),IF($Q$3="Tuesday",VLOOKUP('Daily Scorecard'!AJ24,'Daily Numbers'!CJ:CQ,5,0),IF($Q$3="Wednesday",VLOOKUP('Daily Scorecard'!AJ24,'Daily Numbers'!CJ:CQ,6,0),IF($Q$3="Thursday",VLOOKUP('Daily Scorecard'!AJ24,'Daily Numbers'!CJ:CQ,7,0),IF($Q$3="Friday",VLOOKUP('Daily Scorecard'!AJ24,'Daily Numbers'!CJ:CQ,8,0))))))))</f>
        <v>8.1</v>
      </c>
      <c r="AE24" s="335">
        <f ca="1">IF($Q$3="Saturday",VLOOKUP('Daily Scorecard'!AJ24,'Daily Numbers'!DC:DJ,2,0),IF($Q$3="Sunday",VLOOKUP('Daily Scorecard'!AJ24,'Daily Numbers'!DC:DJ,3,0),IF($Q$3="Monday",VLOOKUP('Daily Scorecard'!AJ24,'Daily Numbers'!DC:DJ,4,0),IF($Q$3="Tuesday",VLOOKUP('Daily Scorecard'!AJ24,'Daily Numbers'!DC:DJ,5,0),IF($Q$3="Wednesday",VLOOKUP('Daily Scorecard'!AJ24,'Daily Numbers'!DC:DJ,6,0),IF($Q$3="Thursday",VLOOKUP('Daily Scorecard'!AJ24,'Daily Numbers'!DC:DJ,7,0),IF($Q$3="Friday",VLOOKUP('Daily Scorecard'!AJ24,'Daily Numbers'!DC:DJ,8,0))))))))</f>
        <v>81</v>
      </c>
      <c r="AF24" s="336">
        <f ca="1">Z24/H24</f>
        <v>0.1206659314382305</v>
      </c>
      <c r="AG24" s="337">
        <f>'Daily Numbers'!DS23</f>
        <v>0.1188</v>
      </c>
      <c r="AH24" s="326">
        <f t="shared" ca="1" si="12"/>
        <v>1.8999999999999989E-3</v>
      </c>
      <c r="AI24" s="448">
        <f t="shared" ca="1" si="13"/>
        <v>36.296917040917073</v>
      </c>
      <c r="AJ24" s="338" t="s">
        <v>40</v>
      </c>
      <c r="AK24" s="452"/>
      <c r="AL24" s="452"/>
    </row>
    <row r="25" spans="1:16384" s="79" customFormat="1" ht="21" customHeight="1" x14ac:dyDescent="0.25">
      <c r="A25" s="237" t="s">
        <v>37</v>
      </c>
      <c r="B25" s="247">
        <f ca="1">IF($A$70="Saturday",VLOOKUP(A25,'Daily Numbers'!A:H,8,0),IF($A$70="Sunday",VLOOKUP('Daily Scorecard'!A25,'Daily Numbers'!A:H,2,0),IF($A$70="Monday",VLOOKUP('Daily Scorecard'!A25,'Daily Numbers'!A:H,3,0),IF($A$70="Tuesday",VLOOKUP('Daily Scorecard'!A25,'Daily Numbers'!A:H,4,0),IF($A$70="Wednesday",VLOOKUP('Daily Scorecard'!A25,'Daily Numbers'!A:H,5,0),IF($A$70="Thursday",VLOOKUP('Daily Scorecard'!A25,'Daily Numbers'!A:H,6,0),IF($A$70="Friday",VLOOKUP('Daily Scorecard'!A25,'Daily Numbers'!A:H,7,0),0)))))))</f>
        <v>2009</v>
      </c>
      <c r="C25" s="248">
        <f ca="1">IF($A$70="Saturday",VLOOKUP(A25,'Daily Numbers'!AC:AK,2,0),IF($A$70="Monday",VLOOKUP('Daily Scorecard'!A25,'Daily Numbers'!AC:AK,3,0),IF($A$70="Tuesday",VLOOKUP('Daily Scorecard'!A25,'Daily Numbers'!AC:AK,4,0),IF($A$70="Wednesday",VLOOKUP('Daily Scorecard'!A25,'Daily Numbers'!AC:AK,5,0),IF($A$70="Thursday",VLOOKUP('Daily Scorecard'!A25,'Daily Numbers'!AC:AK,6,0),IF($A$70="Friday",VLOOKUP('Daily Scorecard'!A25,'Daily Numbers'!AC:AK,7,0),IF($A$70="Saturday",VLOOKUP('Daily Scorecard'!A25,'Daily Numbers'!AC:AK,8,0),0)))))))</f>
        <v>0</v>
      </c>
      <c r="D25" s="249" t="str">
        <f ca="1">IFERROR((B25-C25)/C25,"-")</f>
        <v>-</v>
      </c>
      <c r="E25" s="250">
        <f ca="1">B25-C25</f>
        <v>2009</v>
      </c>
      <c r="F25" s="251">
        <f>VLOOKUP(A25,'Daily Numbers'!A:I,9,0)</f>
        <v>2009</v>
      </c>
      <c r="G25" s="252"/>
      <c r="H25" s="264"/>
      <c r="I25" s="252"/>
      <c r="J25" s="253"/>
      <c r="K25" s="252"/>
      <c r="L25" s="265"/>
      <c r="M25" s="254">
        <f ca="1">IF($M$3="Sunday",VLOOKUP(A25,'Daily Numbers'!AC:AJ,2,0),IF($M$3="Monday",VLOOKUP(A25,'Daily Numbers'!AC:AJ,3,0),IF($M$3="Tuesday",VLOOKUP(A25,'Daily Numbers'!AC:AJ,4,0),IF($M$3="Wednesday",VLOOKUP(A25,'Daily Numbers'!AC:AJ,5,0),IF($M$3="Thursday",VLOOKUP(A25,'Daily Numbers'!AC:AJ,6,0),IF($M$3="Friday",VLOOKUP(A25,'Daily Numbers'!AC:AJ,7,0),IF($M$3="Saturday",VLOOKUP(A25,'Daily Numbers'!AC:AJ,8,0))))))))</f>
        <v>3035</v>
      </c>
      <c r="N25" s="92"/>
      <c r="O25" s="74"/>
      <c r="P25" s="74"/>
      <c r="Q25" s="93"/>
      <c r="R25" s="93"/>
      <c r="S25" s="94"/>
      <c r="T25" s="187"/>
      <c r="U25" s="95"/>
      <c r="V25" s="95"/>
      <c r="W25" s="95"/>
      <c r="X25" s="95"/>
      <c r="Y25" s="95"/>
      <c r="Z25" s="221"/>
      <c r="AA25" s="96"/>
      <c r="AB25" s="96"/>
      <c r="AC25" s="222"/>
      <c r="AD25" s="96"/>
      <c r="AE25" s="96"/>
      <c r="AF25" s="97"/>
      <c r="AG25" s="97"/>
      <c r="AH25" s="98"/>
      <c r="AI25" s="254"/>
    </row>
    <row r="26" spans="1:16384" s="79" customFormat="1" ht="21" customHeight="1" x14ac:dyDescent="0.25">
      <c r="A26" s="237" t="s">
        <v>27</v>
      </c>
      <c r="B26" s="236">
        <f ca="1">B24/B25</f>
        <v>28.905923344947734</v>
      </c>
      <c r="C26" s="230">
        <f ca="1">IFERROR(C24/C25,0)</f>
        <v>0</v>
      </c>
      <c r="D26" s="197" t="str">
        <f ca="1">IFERROR((B26-C26)/C26,"-")</f>
        <v>-</v>
      </c>
      <c r="E26" s="230">
        <f ca="1">B26-C26</f>
        <v>28.905923344947734</v>
      </c>
      <c r="F26" s="201">
        <f>F24/F25</f>
        <v>28.905923344947734</v>
      </c>
      <c r="G26" s="199"/>
      <c r="H26" s="266"/>
      <c r="I26" s="199"/>
      <c r="J26" s="200"/>
      <c r="K26" s="199"/>
      <c r="L26" s="267"/>
      <c r="M26" s="231">
        <f ca="1">IFERROR(M24/M25,"-")</f>
        <v>26.34003294892916</v>
      </c>
      <c r="N26" s="99"/>
      <c r="O26" s="74"/>
      <c r="P26" s="74"/>
      <c r="Q26" s="93"/>
      <c r="R26" s="93"/>
      <c r="S26" s="100"/>
      <c r="T26" s="188"/>
      <c r="U26" s="101"/>
      <c r="V26" s="101"/>
      <c r="W26" s="101"/>
      <c r="X26" s="101"/>
      <c r="Y26" s="101"/>
      <c r="Z26" s="221"/>
      <c r="AA26" s="96"/>
      <c r="AB26" s="96"/>
      <c r="AC26" s="223"/>
      <c r="AD26" s="102"/>
      <c r="AE26" s="102"/>
      <c r="AF26" s="103"/>
      <c r="AG26" s="103"/>
      <c r="AH26" s="104"/>
      <c r="AI26" s="231"/>
    </row>
    <row r="27" spans="1:16384" s="79" customFormat="1" ht="21" customHeight="1" thickBot="1" x14ac:dyDescent="0.3">
      <c r="A27" s="84" t="s">
        <v>38</v>
      </c>
      <c r="B27" s="105">
        <f ca="1">IF($A$70="Saturday",VLOOKUP(A27,'Daily Numbers'!A:H,8,0),IF($A$70="Sunday",VLOOKUP('Daily Scorecard'!A27,'Daily Numbers'!A:H,2,0),IF($A$70="Monday",VLOOKUP('Daily Scorecard'!A27,'Daily Numbers'!A:H,3,0),IF($A$70="Tuesday",VLOOKUP('Daily Scorecard'!A27,'Daily Numbers'!A:H,4,0),IF($A$70="Wednesday",VLOOKUP('Daily Scorecard'!A27,'Daily Numbers'!A:H,5,0),IF($A$70="Thursday",VLOOKUP('Daily Scorecard'!A27,'Daily Numbers'!A:H,6,0),IF($A$70="Friday",VLOOKUP('Daily Scorecard'!A27,'Daily Numbers'!A:H,7,0),0)))))))</f>
        <v>0</v>
      </c>
      <c r="C27" s="159">
        <f ca="1">IF($A$70="Saturday",VLOOKUP(A27,'Daily Numbers'!AC:AK,2,0),IF($A$70="Sunday",VLOOKUP('Daily Scorecard'!A27,'Daily Numbers'!AC:AK,3,0),IF($A$70="Monday",VLOOKUP('Daily Scorecard'!A27,'Daily Numbers'!AC:AK,4,0),IF($A$70="Tuesday",VLOOKUP('Daily Scorecard'!A27,'Daily Numbers'!AC:AK,5,0),IF($A$70="Wednesday",VLOOKUP('Daily Scorecard'!A27,'Daily Numbers'!AC:AK,6,0),IF($A$70="Thursday",VLOOKUP('Daily Scorecard'!A27,'Daily Numbers'!AC:AK,7,0),IF($A$70="Friday",VLOOKUP('Daily Scorecard'!A27,'Daily Numbers'!AC:AK,8,0),0)))))))</f>
        <v>0</v>
      </c>
      <c r="D27" s="160" t="str">
        <f ca="1">IFERROR((B27-C27)/C27,"-")</f>
        <v>-</v>
      </c>
      <c r="E27" s="106">
        <f ca="1">B27-C27</f>
        <v>0</v>
      </c>
      <c r="F27" s="107">
        <f>VLOOKUP(A27,'Daily Numbers'!A:I,9,0)</f>
        <v>0</v>
      </c>
      <c r="G27" s="108"/>
      <c r="H27" s="268"/>
      <c r="I27" s="108"/>
      <c r="J27" s="109"/>
      <c r="K27" s="108"/>
      <c r="L27" s="269"/>
      <c r="M27" s="205">
        <f ca="1">IF($M$3="Saturday",VLOOKUP(A27,'Daily Numbers'!AC:AJ,2,0),IF($M$3="Sunday",VLOOKUP(A27,'Daily Numbers'!AC:AJ,3,0),IF($M$3="Monday",VLOOKUP(A27,'Daily Numbers'!AC:AJ,4,0),IF($M$3="Tuesday",VLOOKUP(A27,'Daily Numbers'!AC:AJ,5,0),IF($M$3="Wednesday",VLOOKUP(A27,'Daily Numbers'!AC:AJ,6,0),IF($M$3="Thursday",VLOOKUP(A27,'Daily Numbers'!AC:AJ,7,0),IF($M$3="Friday",VLOOKUP(A27,'Daily Numbers'!AC:AJ,8,0))))))))</f>
        <v>0</v>
      </c>
      <c r="N27" s="92"/>
      <c r="O27" s="74"/>
      <c r="P27" s="74"/>
      <c r="Q27" s="110"/>
      <c r="R27" s="110"/>
      <c r="S27" s="111"/>
      <c r="T27" s="189"/>
      <c r="U27" s="111"/>
      <c r="V27" s="111"/>
      <c r="W27" s="111"/>
      <c r="X27" s="111"/>
      <c r="Y27" s="112"/>
      <c r="Z27" s="224"/>
      <c r="AA27" s="113"/>
      <c r="AB27" s="113"/>
      <c r="AC27" s="225"/>
      <c r="AD27" s="113"/>
      <c r="AE27" s="113"/>
      <c r="AF27" s="114"/>
      <c r="AG27" s="114"/>
      <c r="AH27" s="115"/>
      <c r="AI27" s="205"/>
    </row>
    <row r="28" spans="1:16384" customFormat="1" ht="14.1" customHeight="1" x14ac:dyDescent="0.25">
      <c r="M28" s="63"/>
      <c r="AI28" s="457"/>
    </row>
    <row r="29" spans="1:16384" customFormat="1" ht="15" x14ac:dyDescent="0.25">
      <c r="A29" s="1"/>
      <c r="B29" s="1"/>
      <c r="C29" s="1"/>
      <c r="D29" s="1"/>
      <c r="E29" s="5"/>
      <c r="F29" s="1"/>
      <c r="G29" s="1"/>
      <c r="H29" s="1"/>
      <c r="I29" s="1"/>
      <c r="J29" s="1"/>
      <c r="K29" s="1"/>
      <c r="L29" s="5"/>
      <c r="M29" s="64"/>
      <c r="N29" s="6"/>
      <c r="O29" s="19"/>
      <c r="P29" s="1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457"/>
    </row>
    <row r="30" spans="1:16384" customFormat="1" ht="30.75" customHeight="1" x14ac:dyDescent="0.4">
      <c r="A30" s="498" t="s">
        <v>48</v>
      </c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  <c r="Y30" s="498"/>
      <c r="Z30" s="498"/>
      <c r="AA30" s="498"/>
      <c r="AB30" s="498"/>
      <c r="AC30" s="498"/>
      <c r="AD30" s="498"/>
      <c r="AE30" s="498"/>
      <c r="AF30" s="498"/>
      <c r="AG30" s="498"/>
      <c r="AH30" s="498"/>
      <c r="AI30" s="457"/>
    </row>
    <row r="31" spans="1:16384" customFormat="1" ht="15.95" customHeight="1" thickBot="1" x14ac:dyDescent="0.3">
      <c r="A31" s="210">
        <f>A2</f>
        <v>1234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2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458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02"/>
      <c r="GD31" s="202"/>
      <c r="GE31" s="202"/>
      <c r="GF31" s="202"/>
      <c r="GG31" s="202"/>
      <c r="GH31" s="202"/>
      <c r="GI31" s="202"/>
      <c r="GJ31" s="202"/>
      <c r="GK31" s="202"/>
      <c r="GL31" s="202"/>
      <c r="GM31" s="202"/>
      <c r="GN31" s="202"/>
      <c r="GO31" s="202"/>
      <c r="GP31" s="202"/>
      <c r="GQ31" s="202"/>
      <c r="GR31" s="202"/>
      <c r="GS31" s="202"/>
      <c r="GT31" s="202"/>
      <c r="GU31" s="202"/>
      <c r="GV31" s="202"/>
      <c r="GW31" s="202"/>
      <c r="GX31" s="202"/>
      <c r="GY31" s="202"/>
      <c r="GZ31" s="202"/>
      <c r="HA31" s="202"/>
      <c r="HB31" s="202"/>
      <c r="HC31" s="202"/>
      <c r="HD31" s="202"/>
      <c r="HE31" s="202"/>
      <c r="HF31" s="202"/>
      <c r="HG31" s="202"/>
      <c r="HH31" s="202"/>
      <c r="HI31" s="202"/>
      <c r="HJ31" s="202"/>
      <c r="HK31" s="202"/>
      <c r="HL31" s="202"/>
      <c r="HM31" s="202"/>
      <c r="HN31" s="202"/>
      <c r="HO31" s="202"/>
      <c r="HP31" s="202"/>
      <c r="HQ31" s="202"/>
      <c r="HR31" s="202"/>
      <c r="HS31" s="202"/>
      <c r="HT31" s="202"/>
      <c r="HU31" s="202"/>
      <c r="HV31" s="202"/>
      <c r="HW31" s="202"/>
      <c r="HX31" s="202"/>
      <c r="HY31" s="202"/>
      <c r="HZ31" s="202"/>
      <c r="IA31" s="202"/>
      <c r="IB31" s="202"/>
      <c r="IC31" s="202"/>
      <c r="ID31" s="202"/>
      <c r="IE31" s="202"/>
      <c r="IF31" s="202"/>
      <c r="IG31" s="202"/>
      <c r="IH31" s="202"/>
      <c r="II31" s="202"/>
      <c r="IJ31" s="202"/>
      <c r="IK31" s="202"/>
      <c r="IL31" s="202"/>
      <c r="IM31" s="202"/>
      <c r="IN31" s="202"/>
      <c r="IO31" s="202"/>
      <c r="IP31" s="202"/>
      <c r="IQ31" s="202"/>
      <c r="IR31" s="202"/>
      <c r="IS31" s="202"/>
      <c r="IT31" s="202"/>
      <c r="IU31" s="202"/>
      <c r="IV31" s="202"/>
      <c r="IW31" s="202"/>
      <c r="IX31" s="202"/>
      <c r="IY31" s="202"/>
      <c r="IZ31" s="202"/>
      <c r="JA31" s="202"/>
      <c r="JB31" s="202"/>
      <c r="JC31" s="202"/>
      <c r="JD31" s="202"/>
      <c r="JE31" s="202"/>
      <c r="JF31" s="202"/>
      <c r="JG31" s="202"/>
      <c r="JH31" s="202"/>
      <c r="JI31" s="202"/>
      <c r="JJ31" s="202"/>
      <c r="JK31" s="202"/>
      <c r="JL31" s="202"/>
      <c r="JM31" s="202"/>
      <c r="JN31" s="202"/>
      <c r="JO31" s="202"/>
      <c r="JP31" s="202"/>
      <c r="JQ31" s="202"/>
      <c r="JR31" s="202"/>
      <c r="JS31" s="202"/>
      <c r="JT31" s="202"/>
      <c r="JU31" s="202"/>
      <c r="JV31" s="202"/>
      <c r="JW31" s="202"/>
      <c r="JX31" s="202"/>
      <c r="JY31" s="202"/>
      <c r="JZ31" s="202"/>
      <c r="KA31" s="202"/>
      <c r="KB31" s="202"/>
      <c r="KC31" s="202"/>
      <c r="KD31" s="202"/>
      <c r="KE31" s="202"/>
      <c r="KF31" s="202"/>
      <c r="KG31" s="202"/>
      <c r="KH31" s="202"/>
      <c r="KI31" s="202"/>
      <c r="KJ31" s="202"/>
      <c r="KK31" s="202"/>
      <c r="KL31" s="202"/>
      <c r="KM31" s="202"/>
      <c r="KN31" s="202"/>
      <c r="KO31" s="202"/>
      <c r="KP31" s="202"/>
      <c r="KQ31" s="202"/>
      <c r="KR31" s="202"/>
      <c r="KS31" s="202"/>
      <c r="KT31" s="202"/>
      <c r="KU31" s="202"/>
      <c r="KV31" s="202"/>
      <c r="KW31" s="202"/>
      <c r="KX31" s="202"/>
      <c r="KY31" s="202"/>
      <c r="KZ31" s="202"/>
      <c r="LA31" s="202"/>
      <c r="LB31" s="202"/>
      <c r="LC31" s="202"/>
      <c r="LD31" s="202"/>
      <c r="LE31" s="202"/>
      <c r="LF31" s="202"/>
      <c r="LG31" s="202"/>
      <c r="LH31" s="202"/>
      <c r="LI31" s="202"/>
      <c r="LJ31" s="202"/>
      <c r="LK31" s="202"/>
      <c r="LL31" s="202"/>
      <c r="LM31" s="202"/>
      <c r="LN31" s="202"/>
      <c r="LO31" s="202"/>
      <c r="LP31" s="202"/>
      <c r="LQ31" s="202"/>
      <c r="LR31" s="202"/>
      <c r="LS31" s="202"/>
      <c r="LT31" s="202"/>
      <c r="LU31" s="202"/>
      <c r="LV31" s="202"/>
      <c r="LW31" s="202"/>
      <c r="LX31" s="202"/>
      <c r="LY31" s="202"/>
      <c r="LZ31" s="202"/>
      <c r="MA31" s="202"/>
      <c r="MB31" s="202"/>
      <c r="MC31" s="202"/>
      <c r="MD31" s="202"/>
      <c r="ME31" s="202"/>
      <c r="MF31" s="202"/>
      <c r="MG31" s="202"/>
      <c r="MH31" s="202"/>
      <c r="MI31" s="202"/>
      <c r="MJ31" s="202"/>
      <c r="MK31" s="202"/>
      <c r="ML31" s="202"/>
      <c r="MM31" s="202"/>
      <c r="MN31" s="202"/>
      <c r="MO31" s="202"/>
      <c r="MP31" s="202"/>
      <c r="MQ31" s="202"/>
      <c r="MR31" s="202"/>
      <c r="MS31" s="202"/>
      <c r="MT31" s="202"/>
      <c r="MU31" s="202"/>
      <c r="MV31" s="202"/>
      <c r="MW31" s="202"/>
      <c r="MX31" s="202"/>
      <c r="MY31" s="202"/>
      <c r="MZ31" s="202"/>
      <c r="NA31" s="202"/>
      <c r="NB31" s="202"/>
      <c r="NC31" s="202"/>
      <c r="ND31" s="202"/>
      <c r="NE31" s="202"/>
      <c r="NF31" s="202"/>
      <c r="NG31" s="202"/>
      <c r="NH31" s="202"/>
      <c r="NI31" s="202"/>
      <c r="NJ31" s="202"/>
      <c r="NK31" s="202"/>
      <c r="NL31" s="202"/>
      <c r="NM31" s="202"/>
      <c r="NN31" s="202"/>
      <c r="NO31" s="202"/>
      <c r="NP31" s="202"/>
      <c r="NQ31" s="202"/>
      <c r="NR31" s="202"/>
      <c r="NS31" s="202"/>
      <c r="NT31" s="202"/>
      <c r="NU31" s="202"/>
      <c r="NV31" s="202"/>
      <c r="NW31" s="202"/>
      <c r="NX31" s="202"/>
      <c r="NY31" s="202"/>
      <c r="NZ31" s="202"/>
      <c r="OA31" s="202"/>
      <c r="OB31" s="202"/>
      <c r="OC31" s="202"/>
      <c r="OD31" s="202"/>
      <c r="OE31" s="202"/>
      <c r="OF31" s="202"/>
      <c r="OG31" s="202"/>
      <c r="OH31" s="202"/>
      <c r="OI31" s="202"/>
      <c r="OJ31" s="202"/>
      <c r="OK31" s="202"/>
      <c r="OL31" s="202"/>
      <c r="OM31" s="202"/>
      <c r="ON31" s="202"/>
      <c r="OO31" s="202"/>
      <c r="OP31" s="202"/>
      <c r="OQ31" s="202"/>
      <c r="OR31" s="202"/>
      <c r="OS31" s="202"/>
      <c r="OT31" s="202"/>
      <c r="OU31" s="202"/>
      <c r="OV31" s="202"/>
      <c r="OW31" s="202"/>
      <c r="OX31" s="202"/>
      <c r="OY31" s="202"/>
      <c r="OZ31" s="202"/>
      <c r="PA31" s="202"/>
      <c r="PB31" s="202"/>
      <c r="PC31" s="202"/>
      <c r="PD31" s="202"/>
      <c r="PE31" s="202"/>
      <c r="PF31" s="202"/>
      <c r="PG31" s="202"/>
      <c r="PH31" s="202"/>
      <c r="PI31" s="202"/>
      <c r="PJ31" s="202"/>
      <c r="PK31" s="202"/>
      <c r="PL31" s="202"/>
      <c r="PM31" s="202"/>
      <c r="PN31" s="202"/>
      <c r="PO31" s="202"/>
      <c r="PP31" s="202"/>
      <c r="PQ31" s="202"/>
      <c r="PR31" s="202"/>
      <c r="PS31" s="202"/>
      <c r="PT31" s="202"/>
      <c r="PU31" s="202"/>
      <c r="PV31" s="202"/>
      <c r="PW31" s="202"/>
      <c r="PX31" s="202"/>
      <c r="PY31" s="202"/>
      <c r="PZ31" s="202"/>
      <c r="QA31" s="202"/>
      <c r="QB31" s="202"/>
      <c r="QC31" s="202"/>
      <c r="QD31" s="202"/>
      <c r="QE31" s="202"/>
      <c r="QF31" s="202"/>
      <c r="QG31" s="202"/>
      <c r="QH31" s="202"/>
      <c r="QI31" s="202"/>
      <c r="QJ31" s="202"/>
      <c r="QK31" s="202"/>
      <c r="QL31" s="202"/>
      <c r="QM31" s="202"/>
      <c r="QN31" s="202"/>
      <c r="QO31" s="202"/>
      <c r="QP31" s="202"/>
      <c r="QQ31" s="202"/>
      <c r="QR31" s="202"/>
      <c r="QS31" s="202"/>
      <c r="QT31" s="202"/>
      <c r="QU31" s="202"/>
      <c r="QV31" s="202"/>
      <c r="QW31" s="202"/>
      <c r="QX31" s="202"/>
      <c r="QY31" s="202"/>
      <c r="QZ31" s="202"/>
      <c r="RA31" s="202"/>
      <c r="RB31" s="202"/>
      <c r="RC31" s="202"/>
      <c r="RD31" s="202"/>
      <c r="RE31" s="202"/>
      <c r="RF31" s="202"/>
      <c r="RG31" s="202"/>
      <c r="RH31" s="202"/>
      <c r="RI31" s="202"/>
      <c r="RJ31" s="202"/>
      <c r="RK31" s="202"/>
      <c r="RL31" s="202"/>
      <c r="RM31" s="202"/>
      <c r="RN31" s="202"/>
      <c r="RO31" s="202"/>
      <c r="RP31" s="202"/>
      <c r="RQ31" s="202"/>
      <c r="RR31" s="202"/>
      <c r="RS31" s="202"/>
      <c r="RT31" s="202"/>
      <c r="RU31" s="202"/>
      <c r="RV31" s="202"/>
      <c r="RW31" s="202"/>
      <c r="RX31" s="202"/>
      <c r="RY31" s="202"/>
      <c r="RZ31" s="202"/>
      <c r="SA31" s="202"/>
      <c r="SB31" s="202"/>
      <c r="SC31" s="202"/>
      <c r="SD31" s="202"/>
      <c r="SE31" s="202"/>
      <c r="SF31" s="202"/>
      <c r="SG31" s="202"/>
      <c r="SH31" s="202"/>
      <c r="SI31" s="202"/>
      <c r="SJ31" s="202"/>
      <c r="SK31" s="202"/>
      <c r="SL31" s="202"/>
      <c r="SM31" s="202"/>
      <c r="SN31" s="202"/>
      <c r="SO31" s="202"/>
      <c r="SP31" s="202"/>
      <c r="SQ31" s="202"/>
      <c r="SR31" s="202"/>
      <c r="SS31" s="202"/>
      <c r="ST31" s="202"/>
      <c r="SU31" s="202"/>
      <c r="SV31" s="202"/>
      <c r="SW31" s="202"/>
      <c r="SX31" s="202"/>
      <c r="SY31" s="202"/>
      <c r="SZ31" s="202"/>
      <c r="TA31" s="202"/>
      <c r="TB31" s="202"/>
      <c r="TC31" s="202"/>
      <c r="TD31" s="202"/>
      <c r="TE31" s="202"/>
      <c r="TF31" s="202"/>
      <c r="TG31" s="202"/>
      <c r="TH31" s="202"/>
      <c r="TI31" s="202"/>
      <c r="TJ31" s="202"/>
      <c r="TK31" s="202"/>
      <c r="TL31" s="202"/>
      <c r="TM31" s="202"/>
      <c r="TN31" s="202"/>
      <c r="TO31" s="202"/>
      <c r="TP31" s="202"/>
      <c r="TQ31" s="202"/>
      <c r="TR31" s="202"/>
      <c r="TS31" s="202"/>
      <c r="TT31" s="202"/>
      <c r="TU31" s="202"/>
      <c r="TV31" s="202"/>
      <c r="TW31" s="202"/>
      <c r="TX31" s="202"/>
      <c r="TY31" s="202"/>
      <c r="TZ31" s="202"/>
      <c r="UA31" s="202"/>
      <c r="UB31" s="202"/>
      <c r="UC31" s="202"/>
      <c r="UD31" s="202"/>
      <c r="UE31" s="202"/>
      <c r="UF31" s="202"/>
      <c r="UG31" s="202"/>
      <c r="UH31" s="202"/>
      <c r="UI31" s="202"/>
      <c r="UJ31" s="202"/>
      <c r="UK31" s="202"/>
      <c r="UL31" s="202"/>
      <c r="UM31" s="202"/>
      <c r="UN31" s="202"/>
      <c r="UO31" s="202"/>
      <c r="UP31" s="202"/>
      <c r="UQ31" s="202"/>
      <c r="UR31" s="202"/>
      <c r="US31" s="202"/>
      <c r="UT31" s="202"/>
      <c r="UU31" s="202"/>
      <c r="UV31" s="202"/>
      <c r="UW31" s="202"/>
      <c r="UX31" s="202"/>
      <c r="UY31" s="202"/>
      <c r="UZ31" s="202"/>
      <c r="VA31" s="202"/>
      <c r="VB31" s="202"/>
      <c r="VC31" s="202"/>
      <c r="VD31" s="202"/>
      <c r="VE31" s="202"/>
      <c r="VF31" s="202"/>
      <c r="VG31" s="202"/>
      <c r="VH31" s="202"/>
      <c r="VI31" s="202"/>
      <c r="VJ31" s="202"/>
      <c r="VK31" s="202"/>
      <c r="VL31" s="202"/>
      <c r="VM31" s="202"/>
      <c r="VN31" s="202"/>
      <c r="VO31" s="202"/>
      <c r="VP31" s="202"/>
      <c r="VQ31" s="202"/>
      <c r="VR31" s="202"/>
      <c r="VS31" s="202"/>
      <c r="VT31" s="202"/>
      <c r="VU31" s="202"/>
      <c r="VV31" s="202"/>
      <c r="VW31" s="202"/>
      <c r="VX31" s="202"/>
      <c r="VY31" s="202"/>
      <c r="VZ31" s="202"/>
      <c r="WA31" s="202"/>
      <c r="WB31" s="202"/>
      <c r="WC31" s="202"/>
      <c r="WD31" s="202"/>
      <c r="WE31" s="202"/>
      <c r="WF31" s="202"/>
      <c r="WG31" s="202"/>
      <c r="WH31" s="202"/>
      <c r="WI31" s="202"/>
      <c r="WJ31" s="202"/>
      <c r="WK31" s="202"/>
      <c r="WL31" s="202"/>
      <c r="WM31" s="202"/>
      <c r="WN31" s="202"/>
      <c r="WO31" s="202"/>
      <c r="WP31" s="202"/>
      <c r="WQ31" s="202"/>
      <c r="WR31" s="202"/>
      <c r="WS31" s="202"/>
      <c r="WT31" s="202"/>
      <c r="WU31" s="202"/>
      <c r="WV31" s="202"/>
      <c r="WW31" s="202"/>
      <c r="WX31" s="202"/>
      <c r="WY31" s="202"/>
      <c r="WZ31" s="202"/>
      <c r="XA31" s="202"/>
      <c r="XB31" s="202"/>
      <c r="XC31" s="202"/>
      <c r="XD31" s="202"/>
      <c r="XE31" s="202"/>
      <c r="XF31" s="202"/>
      <c r="XG31" s="202"/>
      <c r="XH31" s="202"/>
      <c r="XI31" s="202"/>
      <c r="XJ31" s="202"/>
      <c r="XK31" s="202"/>
      <c r="XL31" s="202"/>
      <c r="XM31" s="202"/>
      <c r="XN31" s="202"/>
      <c r="XO31" s="202"/>
      <c r="XP31" s="202"/>
      <c r="XQ31" s="202"/>
      <c r="XR31" s="202"/>
      <c r="XS31" s="202"/>
      <c r="XT31" s="202"/>
      <c r="XU31" s="202"/>
      <c r="XV31" s="202"/>
      <c r="XW31" s="202"/>
      <c r="XX31" s="202"/>
      <c r="XY31" s="202"/>
      <c r="XZ31" s="202"/>
      <c r="YA31" s="202"/>
      <c r="YB31" s="202"/>
      <c r="YC31" s="202"/>
      <c r="YD31" s="202"/>
      <c r="YE31" s="202"/>
      <c r="YF31" s="202"/>
      <c r="YG31" s="202"/>
      <c r="YH31" s="202"/>
      <c r="YI31" s="202"/>
      <c r="YJ31" s="202"/>
      <c r="YK31" s="202"/>
      <c r="YL31" s="202"/>
      <c r="YM31" s="202"/>
      <c r="YN31" s="202"/>
      <c r="YO31" s="202"/>
      <c r="YP31" s="202"/>
      <c r="YQ31" s="202"/>
      <c r="YR31" s="202"/>
      <c r="YS31" s="202"/>
      <c r="YT31" s="202"/>
      <c r="YU31" s="202"/>
      <c r="YV31" s="202"/>
      <c r="YW31" s="202"/>
      <c r="YX31" s="202"/>
      <c r="YY31" s="202"/>
      <c r="YZ31" s="202"/>
      <c r="ZA31" s="202"/>
      <c r="ZB31" s="202"/>
      <c r="ZC31" s="202"/>
      <c r="ZD31" s="202"/>
      <c r="ZE31" s="202"/>
      <c r="ZF31" s="202"/>
      <c r="ZG31" s="202"/>
      <c r="ZH31" s="202"/>
      <c r="ZI31" s="202"/>
      <c r="ZJ31" s="202"/>
      <c r="ZK31" s="202"/>
      <c r="ZL31" s="202"/>
      <c r="ZM31" s="202"/>
      <c r="ZN31" s="202"/>
      <c r="ZO31" s="202"/>
      <c r="ZP31" s="202"/>
      <c r="ZQ31" s="202"/>
      <c r="ZR31" s="202"/>
      <c r="ZS31" s="202"/>
      <c r="ZT31" s="202"/>
      <c r="ZU31" s="202"/>
      <c r="ZV31" s="202"/>
      <c r="ZW31" s="202"/>
      <c r="ZX31" s="202"/>
      <c r="ZY31" s="202"/>
      <c r="ZZ31" s="202"/>
      <c r="AAA31" s="202"/>
      <c r="AAB31" s="202"/>
      <c r="AAC31" s="202"/>
      <c r="AAD31" s="202"/>
      <c r="AAE31" s="202"/>
      <c r="AAF31" s="202"/>
      <c r="AAG31" s="202"/>
      <c r="AAH31" s="202"/>
      <c r="AAI31" s="202"/>
      <c r="AAJ31" s="202"/>
      <c r="AAK31" s="202"/>
      <c r="AAL31" s="202"/>
      <c r="AAM31" s="202"/>
      <c r="AAN31" s="202"/>
      <c r="AAO31" s="202"/>
      <c r="AAP31" s="202"/>
      <c r="AAQ31" s="202"/>
      <c r="AAR31" s="202"/>
      <c r="AAS31" s="202"/>
      <c r="AAT31" s="202"/>
      <c r="AAU31" s="202"/>
      <c r="AAV31" s="202"/>
      <c r="AAW31" s="202"/>
      <c r="AAX31" s="202"/>
      <c r="AAY31" s="202"/>
      <c r="AAZ31" s="202"/>
      <c r="ABA31" s="202"/>
      <c r="ABB31" s="202"/>
      <c r="ABC31" s="202"/>
      <c r="ABD31" s="202"/>
      <c r="ABE31" s="202"/>
      <c r="ABF31" s="202"/>
      <c r="ABG31" s="202"/>
      <c r="ABH31" s="202"/>
      <c r="ABI31" s="202"/>
      <c r="ABJ31" s="202"/>
      <c r="ABK31" s="202"/>
      <c r="ABL31" s="202"/>
      <c r="ABM31" s="202"/>
      <c r="ABN31" s="202"/>
      <c r="ABO31" s="202"/>
      <c r="ABP31" s="202"/>
      <c r="ABQ31" s="202"/>
      <c r="ABR31" s="202"/>
      <c r="ABS31" s="202"/>
      <c r="ABT31" s="202"/>
      <c r="ABU31" s="202"/>
      <c r="ABV31" s="202"/>
      <c r="ABW31" s="202"/>
      <c r="ABX31" s="202"/>
      <c r="ABY31" s="202"/>
      <c r="ABZ31" s="202"/>
      <c r="ACA31" s="202"/>
      <c r="ACB31" s="202"/>
      <c r="ACC31" s="202"/>
      <c r="ACD31" s="202"/>
      <c r="ACE31" s="202"/>
      <c r="ACF31" s="202"/>
      <c r="ACG31" s="202"/>
      <c r="ACH31" s="202"/>
      <c r="ACI31" s="202"/>
      <c r="ACJ31" s="202"/>
      <c r="ACK31" s="202"/>
      <c r="ACL31" s="202"/>
      <c r="ACM31" s="202"/>
      <c r="ACN31" s="202"/>
      <c r="ACO31" s="202"/>
      <c r="ACP31" s="202"/>
      <c r="ACQ31" s="202"/>
      <c r="ACR31" s="202"/>
      <c r="ACS31" s="202"/>
      <c r="ACT31" s="202"/>
      <c r="ACU31" s="202"/>
      <c r="ACV31" s="202"/>
      <c r="ACW31" s="202"/>
      <c r="ACX31" s="202"/>
      <c r="ACY31" s="202"/>
      <c r="ACZ31" s="202"/>
      <c r="ADA31" s="202"/>
      <c r="ADB31" s="202"/>
      <c r="ADC31" s="202"/>
      <c r="ADD31" s="202"/>
      <c r="ADE31" s="202"/>
      <c r="ADF31" s="202"/>
      <c r="ADG31" s="202"/>
      <c r="ADH31" s="202"/>
      <c r="ADI31" s="202"/>
      <c r="ADJ31" s="202"/>
      <c r="ADK31" s="202"/>
      <c r="ADL31" s="202"/>
      <c r="ADM31" s="202"/>
      <c r="ADN31" s="202"/>
      <c r="ADO31" s="202"/>
      <c r="ADP31" s="202"/>
      <c r="ADQ31" s="202"/>
      <c r="ADR31" s="202"/>
      <c r="ADS31" s="202"/>
      <c r="ADT31" s="202"/>
      <c r="ADU31" s="202"/>
      <c r="ADV31" s="202"/>
      <c r="ADW31" s="202"/>
      <c r="ADX31" s="202"/>
      <c r="ADY31" s="202"/>
      <c r="ADZ31" s="202"/>
      <c r="AEA31" s="202"/>
      <c r="AEB31" s="202"/>
      <c r="AEC31" s="202"/>
      <c r="AED31" s="202"/>
      <c r="AEE31" s="202"/>
      <c r="AEF31" s="202"/>
      <c r="AEG31" s="202"/>
      <c r="AEH31" s="202"/>
      <c r="AEI31" s="202"/>
      <c r="AEJ31" s="202"/>
      <c r="AEK31" s="202"/>
      <c r="AEL31" s="202"/>
      <c r="AEM31" s="202"/>
      <c r="AEN31" s="202"/>
      <c r="AEO31" s="202"/>
      <c r="AEP31" s="202"/>
      <c r="AEQ31" s="202"/>
      <c r="AER31" s="202"/>
      <c r="AES31" s="202"/>
      <c r="AET31" s="202"/>
      <c r="AEU31" s="202"/>
      <c r="AEV31" s="202"/>
      <c r="AEW31" s="202"/>
      <c r="AEX31" s="202"/>
      <c r="AEY31" s="202"/>
      <c r="AEZ31" s="202"/>
      <c r="AFA31" s="202"/>
      <c r="AFB31" s="202"/>
      <c r="AFC31" s="202"/>
      <c r="AFD31" s="202"/>
      <c r="AFE31" s="202"/>
      <c r="AFF31" s="202"/>
      <c r="AFG31" s="202"/>
      <c r="AFH31" s="202"/>
      <c r="AFI31" s="202"/>
      <c r="AFJ31" s="202"/>
      <c r="AFK31" s="202"/>
      <c r="AFL31" s="202"/>
      <c r="AFM31" s="202"/>
      <c r="AFN31" s="202"/>
      <c r="AFO31" s="202"/>
      <c r="AFP31" s="202"/>
      <c r="AFQ31" s="202"/>
      <c r="AFR31" s="202"/>
      <c r="AFS31" s="202"/>
      <c r="AFT31" s="202"/>
      <c r="AFU31" s="202"/>
      <c r="AFV31" s="202"/>
      <c r="AFW31" s="202"/>
      <c r="AFX31" s="202"/>
      <c r="AFY31" s="202"/>
      <c r="AFZ31" s="202"/>
      <c r="AGA31" s="202"/>
      <c r="AGB31" s="202"/>
      <c r="AGC31" s="202"/>
      <c r="AGD31" s="202"/>
      <c r="AGE31" s="202"/>
      <c r="AGF31" s="202"/>
      <c r="AGG31" s="202"/>
      <c r="AGH31" s="202"/>
      <c r="AGI31" s="202"/>
      <c r="AGJ31" s="202"/>
      <c r="AGK31" s="202"/>
      <c r="AGL31" s="202"/>
      <c r="AGM31" s="202"/>
      <c r="AGN31" s="202"/>
      <c r="AGO31" s="202"/>
      <c r="AGP31" s="202"/>
      <c r="AGQ31" s="202"/>
      <c r="AGR31" s="202"/>
      <c r="AGS31" s="202"/>
      <c r="AGT31" s="202"/>
      <c r="AGU31" s="202"/>
      <c r="AGV31" s="202"/>
      <c r="AGW31" s="202"/>
      <c r="AGX31" s="202"/>
      <c r="AGY31" s="202"/>
      <c r="AGZ31" s="202"/>
      <c r="AHA31" s="202"/>
      <c r="AHB31" s="202"/>
      <c r="AHC31" s="202"/>
      <c r="AHD31" s="202"/>
      <c r="AHE31" s="202"/>
      <c r="AHF31" s="202"/>
      <c r="AHG31" s="202"/>
      <c r="AHH31" s="202"/>
      <c r="AHI31" s="202"/>
      <c r="AHJ31" s="202"/>
      <c r="AHK31" s="202"/>
      <c r="AHL31" s="202"/>
      <c r="AHM31" s="202"/>
      <c r="AHN31" s="202"/>
      <c r="AHO31" s="202"/>
      <c r="AHP31" s="202"/>
      <c r="AHQ31" s="202"/>
      <c r="AHR31" s="202"/>
      <c r="AHS31" s="202"/>
      <c r="AHT31" s="202"/>
      <c r="AHU31" s="202"/>
      <c r="AHV31" s="202"/>
      <c r="AHW31" s="202"/>
      <c r="AHX31" s="202"/>
      <c r="AHY31" s="202"/>
      <c r="AHZ31" s="202"/>
      <c r="AIA31" s="202"/>
      <c r="AIB31" s="202"/>
      <c r="AIC31" s="202"/>
      <c r="AID31" s="202"/>
      <c r="AIE31" s="202"/>
      <c r="AIF31" s="202"/>
      <c r="AIG31" s="202"/>
      <c r="AIH31" s="202"/>
      <c r="AII31" s="202"/>
      <c r="AIJ31" s="202"/>
      <c r="AIK31" s="202"/>
      <c r="AIL31" s="202"/>
      <c r="AIM31" s="202"/>
      <c r="AIN31" s="202"/>
      <c r="AIO31" s="202"/>
      <c r="AIP31" s="202"/>
      <c r="AIQ31" s="202"/>
      <c r="AIR31" s="202"/>
      <c r="AIS31" s="202"/>
      <c r="AIT31" s="202"/>
      <c r="AIU31" s="202"/>
      <c r="AIV31" s="202"/>
      <c r="AIW31" s="202"/>
      <c r="AIX31" s="202"/>
      <c r="AIY31" s="202"/>
      <c r="AIZ31" s="202"/>
      <c r="AJA31" s="202"/>
      <c r="AJB31" s="202"/>
      <c r="AJC31" s="202"/>
      <c r="AJD31" s="202"/>
      <c r="AJE31" s="202"/>
      <c r="AJF31" s="202"/>
      <c r="AJG31" s="202"/>
      <c r="AJH31" s="202"/>
      <c r="AJI31" s="202"/>
      <c r="AJJ31" s="202"/>
      <c r="AJK31" s="202"/>
      <c r="AJL31" s="202"/>
      <c r="AJM31" s="202"/>
      <c r="AJN31" s="202"/>
      <c r="AJO31" s="202"/>
      <c r="AJP31" s="202"/>
      <c r="AJQ31" s="202"/>
      <c r="AJR31" s="202"/>
      <c r="AJS31" s="202"/>
      <c r="AJT31" s="202"/>
      <c r="AJU31" s="202"/>
      <c r="AJV31" s="202"/>
      <c r="AJW31" s="202"/>
      <c r="AJX31" s="202"/>
      <c r="AJY31" s="202"/>
      <c r="AJZ31" s="202"/>
      <c r="AKA31" s="202"/>
      <c r="AKB31" s="202"/>
      <c r="AKC31" s="202"/>
      <c r="AKD31" s="202"/>
      <c r="AKE31" s="202"/>
      <c r="AKF31" s="202"/>
      <c r="AKG31" s="202"/>
      <c r="AKH31" s="202"/>
      <c r="AKI31" s="202"/>
      <c r="AKJ31" s="202"/>
      <c r="AKK31" s="202"/>
      <c r="AKL31" s="202"/>
      <c r="AKM31" s="202"/>
      <c r="AKN31" s="202"/>
      <c r="AKO31" s="202"/>
      <c r="AKP31" s="202"/>
      <c r="AKQ31" s="202"/>
      <c r="AKR31" s="202"/>
      <c r="AKS31" s="202"/>
      <c r="AKT31" s="202"/>
      <c r="AKU31" s="202"/>
      <c r="AKV31" s="202"/>
      <c r="AKW31" s="202"/>
      <c r="AKX31" s="202"/>
      <c r="AKY31" s="202"/>
      <c r="AKZ31" s="202"/>
      <c r="ALA31" s="202"/>
      <c r="ALB31" s="202"/>
      <c r="ALC31" s="202"/>
      <c r="ALD31" s="202"/>
      <c r="ALE31" s="202"/>
      <c r="ALF31" s="202"/>
      <c r="ALG31" s="202"/>
      <c r="ALH31" s="202"/>
      <c r="ALI31" s="202"/>
      <c r="ALJ31" s="202"/>
      <c r="ALK31" s="202"/>
      <c r="ALL31" s="202"/>
      <c r="ALM31" s="202"/>
      <c r="ALN31" s="202"/>
      <c r="ALO31" s="202"/>
      <c r="ALP31" s="202"/>
      <c r="ALQ31" s="202"/>
      <c r="ALR31" s="202"/>
      <c r="ALS31" s="202"/>
      <c r="ALT31" s="202"/>
      <c r="ALU31" s="202"/>
      <c r="ALV31" s="202"/>
      <c r="ALW31" s="202"/>
      <c r="ALX31" s="202"/>
      <c r="ALY31" s="202"/>
      <c r="ALZ31" s="202"/>
      <c r="AMA31" s="202"/>
      <c r="AMB31" s="202"/>
      <c r="AMC31" s="202"/>
      <c r="AMD31" s="202"/>
      <c r="AME31" s="202"/>
      <c r="AMF31" s="202"/>
      <c r="AMG31" s="202"/>
      <c r="AMH31" s="202"/>
      <c r="AMI31" s="202"/>
      <c r="AMJ31" s="202"/>
      <c r="AMK31" s="202"/>
      <c r="AML31" s="202"/>
      <c r="AMM31" s="202"/>
      <c r="AMN31" s="202"/>
      <c r="AMO31" s="202"/>
      <c r="AMP31" s="202"/>
      <c r="AMQ31" s="202"/>
      <c r="AMR31" s="202"/>
      <c r="AMS31" s="202"/>
      <c r="AMT31" s="202"/>
      <c r="AMU31" s="202"/>
      <c r="AMV31" s="202"/>
      <c r="AMW31" s="202"/>
      <c r="AMX31" s="202"/>
      <c r="AMY31" s="202"/>
      <c r="AMZ31" s="202"/>
      <c r="ANA31" s="202"/>
      <c r="ANB31" s="202"/>
      <c r="ANC31" s="202"/>
      <c r="AND31" s="202"/>
      <c r="ANE31" s="202"/>
      <c r="ANF31" s="202"/>
      <c r="ANG31" s="202"/>
      <c r="ANH31" s="202"/>
      <c r="ANI31" s="202"/>
      <c r="ANJ31" s="202"/>
      <c r="ANK31" s="202"/>
      <c r="ANL31" s="202"/>
      <c r="ANM31" s="202"/>
      <c r="ANN31" s="202"/>
      <c r="ANO31" s="202"/>
      <c r="ANP31" s="202"/>
      <c r="ANQ31" s="202"/>
      <c r="ANR31" s="202"/>
      <c r="ANS31" s="202"/>
      <c r="ANT31" s="202"/>
      <c r="ANU31" s="202"/>
      <c r="ANV31" s="202"/>
      <c r="ANW31" s="202"/>
      <c r="ANX31" s="202"/>
      <c r="ANY31" s="202"/>
      <c r="ANZ31" s="202"/>
      <c r="AOA31" s="202"/>
      <c r="AOB31" s="202"/>
      <c r="AOC31" s="202"/>
      <c r="AOD31" s="202"/>
      <c r="AOE31" s="202"/>
      <c r="AOF31" s="202"/>
      <c r="AOG31" s="202"/>
      <c r="AOH31" s="202"/>
      <c r="AOI31" s="202"/>
      <c r="AOJ31" s="202"/>
      <c r="AOK31" s="202"/>
      <c r="AOL31" s="202"/>
      <c r="AOM31" s="202"/>
      <c r="AON31" s="202"/>
      <c r="AOO31" s="202"/>
      <c r="AOP31" s="202"/>
      <c r="AOQ31" s="202"/>
      <c r="AOR31" s="202"/>
      <c r="AOS31" s="202"/>
      <c r="AOT31" s="202"/>
      <c r="AOU31" s="202"/>
      <c r="AOV31" s="202"/>
      <c r="AOW31" s="202"/>
      <c r="AOX31" s="202"/>
      <c r="AOY31" s="202"/>
      <c r="AOZ31" s="202"/>
      <c r="APA31" s="202"/>
      <c r="APB31" s="202"/>
      <c r="APC31" s="202"/>
      <c r="APD31" s="202"/>
      <c r="APE31" s="202"/>
      <c r="APF31" s="202"/>
      <c r="APG31" s="202"/>
      <c r="APH31" s="202"/>
      <c r="API31" s="202"/>
      <c r="APJ31" s="202"/>
      <c r="APK31" s="202"/>
      <c r="APL31" s="202"/>
      <c r="APM31" s="202"/>
      <c r="APN31" s="202"/>
      <c r="APO31" s="202"/>
      <c r="APP31" s="202"/>
      <c r="APQ31" s="202"/>
      <c r="APR31" s="202"/>
      <c r="APS31" s="202"/>
      <c r="APT31" s="202"/>
      <c r="APU31" s="202"/>
      <c r="APV31" s="202"/>
      <c r="APW31" s="202"/>
      <c r="APX31" s="202"/>
      <c r="APY31" s="202"/>
      <c r="APZ31" s="202"/>
      <c r="AQA31" s="202"/>
      <c r="AQB31" s="202"/>
      <c r="AQC31" s="202"/>
      <c r="AQD31" s="202"/>
      <c r="AQE31" s="202"/>
      <c r="AQF31" s="202"/>
      <c r="AQG31" s="202"/>
      <c r="AQH31" s="202"/>
      <c r="AQI31" s="202"/>
      <c r="AQJ31" s="202"/>
      <c r="AQK31" s="202"/>
      <c r="AQL31" s="202"/>
      <c r="AQM31" s="202"/>
      <c r="AQN31" s="202"/>
      <c r="AQO31" s="202"/>
      <c r="AQP31" s="202"/>
      <c r="AQQ31" s="202"/>
      <c r="AQR31" s="202"/>
      <c r="AQS31" s="202"/>
      <c r="AQT31" s="202"/>
      <c r="AQU31" s="202"/>
      <c r="AQV31" s="202"/>
      <c r="AQW31" s="202"/>
      <c r="AQX31" s="202"/>
      <c r="AQY31" s="202"/>
      <c r="AQZ31" s="202"/>
      <c r="ARA31" s="202"/>
      <c r="ARB31" s="202"/>
      <c r="ARC31" s="202"/>
      <c r="ARD31" s="202"/>
      <c r="ARE31" s="202"/>
      <c r="ARF31" s="202"/>
      <c r="ARG31" s="202"/>
      <c r="ARH31" s="202"/>
      <c r="ARI31" s="202"/>
      <c r="ARJ31" s="202"/>
      <c r="ARK31" s="202"/>
      <c r="ARL31" s="202"/>
      <c r="ARM31" s="202"/>
      <c r="ARN31" s="202"/>
      <c r="ARO31" s="202"/>
      <c r="ARP31" s="202"/>
      <c r="ARQ31" s="202"/>
      <c r="ARR31" s="202"/>
      <c r="ARS31" s="202"/>
      <c r="ART31" s="202"/>
      <c r="ARU31" s="202"/>
      <c r="ARV31" s="202"/>
      <c r="ARW31" s="202"/>
      <c r="ARX31" s="202"/>
      <c r="ARY31" s="202"/>
      <c r="ARZ31" s="202"/>
      <c r="ASA31" s="202"/>
      <c r="ASB31" s="202"/>
      <c r="ASC31" s="202"/>
      <c r="ASD31" s="202"/>
      <c r="ASE31" s="202"/>
      <c r="ASF31" s="202"/>
      <c r="ASG31" s="202"/>
      <c r="ASH31" s="202"/>
      <c r="ASI31" s="202"/>
      <c r="ASJ31" s="202"/>
      <c r="ASK31" s="202"/>
      <c r="ASL31" s="202"/>
      <c r="ASM31" s="202"/>
      <c r="ASN31" s="202"/>
      <c r="ASO31" s="202"/>
      <c r="ASP31" s="202"/>
      <c r="ASQ31" s="202"/>
      <c r="ASR31" s="202"/>
      <c r="ASS31" s="202"/>
      <c r="AST31" s="202"/>
      <c r="ASU31" s="202"/>
      <c r="ASV31" s="202"/>
      <c r="ASW31" s="202"/>
      <c r="ASX31" s="202"/>
      <c r="ASY31" s="202"/>
      <c r="ASZ31" s="202"/>
      <c r="ATA31" s="202"/>
      <c r="ATB31" s="202"/>
      <c r="ATC31" s="202"/>
      <c r="ATD31" s="202"/>
      <c r="ATE31" s="202"/>
      <c r="ATF31" s="202"/>
      <c r="ATG31" s="202"/>
      <c r="ATH31" s="202"/>
      <c r="ATI31" s="202"/>
      <c r="ATJ31" s="202"/>
      <c r="ATK31" s="202"/>
      <c r="ATL31" s="202"/>
      <c r="ATM31" s="202"/>
      <c r="ATN31" s="202"/>
      <c r="ATO31" s="202"/>
      <c r="ATP31" s="202"/>
      <c r="ATQ31" s="202"/>
      <c r="ATR31" s="202"/>
      <c r="ATS31" s="202"/>
      <c r="ATT31" s="202"/>
      <c r="ATU31" s="202"/>
      <c r="ATV31" s="202"/>
      <c r="ATW31" s="202"/>
      <c r="ATX31" s="202"/>
      <c r="ATY31" s="202"/>
      <c r="ATZ31" s="202"/>
      <c r="AUA31" s="202"/>
      <c r="AUB31" s="202"/>
      <c r="AUC31" s="202"/>
      <c r="AUD31" s="202"/>
      <c r="AUE31" s="202"/>
      <c r="AUF31" s="202"/>
      <c r="AUG31" s="202"/>
      <c r="AUH31" s="202"/>
      <c r="AUI31" s="202"/>
      <c r="AUJ31" s="202"/>
      <c r="AUK31" s="202"/>
      <c r="AUL31" s="202"/>
      <c r="AUM31" s="202"/>
      <c r="AUN31" s="202"/>
      <c r="AUO31" s="202"/>
      <c r="AUP31" s="202"/>
      <c r="AUQ31" s="202"/>
      <c r="AUR31" s="202"/>
      <c r="AUS31" s="202"/>
      <c r="AUT31" s="202"/>
      <c r="AUU31" s="202"/>
      <c r="AUV31" s="202"/>
      <c r="AUW31" s="202"/>
      <c r="AUX31" s="202"/>
      <c r="AUY31" s="202"/>
      <c r="AUZ31" s="202"/>
      <c r="AVA31" s="202"/>
      <c r="AVB31" s="202"/>
      <c r="AVC31" s="202"/>
      <c r="AVD31" s="202"/>
      <c r="AVE31" s="202"/>
      <c r="AVF31" s="202"/>
      <c r="AVG31" s="202"/>
      <c r="AVH31" s="202"/>
      <c r="AVI31" s="202"/>
      <c r="AVJ31" s="202"/>
      <c r="AVK31" s="202"/>
      <c r="AVL31" s="202"/>
      <c r="AVM31" s="202"/>
      <c r="AVN31" s="202"/>
      <c r="AVO31" s="202"/>
      <c r="AVP31" s="202"/>
      <c r="AVQ31" s="202"/>
      <c r="AVR31" s="202"/>
      <c r="AVS31" s="202"/>
      <c r="AVT31" s="202"/>
      <c r="AVU31" s="202"/>
      <c r="AVV31" s="202"/>
      <c r="AVW31" s="202"/>
      <c r="AVX31" s="202"/>
      <c r="AVY31" s="202"/>
      <c r="AVZ31" s="202"/>
      <c r="AWA31" s="202"/>
      <c r="AWB31" s="202"/>
      <c r="AWC31" s="202"/>
      <c r="AWD31" s="202"/>
      <c r="AWE31" s="202"/>
      <c r="AWF31" s="202"/>
      <c r="AWG31" s="202"/>
      <c r="AWH31" s="202"/>
      <c r="AWI31" s="202"/>
      <c r="AWJ31" s="202"/>
      <c r="AWK31" s="202"/>
      <c r="AWL31" s="202"/>
      <c r="AWM31" s="202"/>
      <c r="AWN31" s="202"/>
      <c r="AWO31" s="202"/>
      <c r="AWP31" s="202"/>
      <c r="AWQ31" s="202"/>
      <c r="AWR31" s="202"/>
      <c r="AWS31" s="202"/>
      <c r="AWT31" s="202"/>
      <c r="AWU31" s="202"/>
      <c r="AWV31" s="202"/>
      <c r="AWW31" s="202"/>
      <c r="AWX31" s="202"/>
      <c r="AWY31" s="202"/>
      <c r="AWZ31" s="202"/>
      <c r="AXA31" s="202"/>
      <c r="AXB31" s="202"/>
      <c r="AXC31" s="202"/>
      <c r="AXD31" s="202"/>
      <c r="AXE31" s="202"/>
      <c r="AXF31" s="202"/>
      <c r="AXG31" s="202"/>
      <c r="AXH31" s="202"/>
      <c r="AXI31" s="202"/>
      <c r="AXJ31" s="202"/>
      <c r="AXK31" s="202"/>
      <c r="AXL31" s="202"/>
      <c r="AXM31" s="202"/>
      <c r="AXN31" s="202"/>
      <c r="AXO31" s="202"/>
      <c r="AXP31" s="202"/>
      <c r="AXQ31" s="202"/>
      <c r="AXR31" s="202"/>
      <c r="AXS31" s="202"/>
      <c r="AXT31" s="202"/>
      <c r="AXU31" s="202"/>
      <c r="AXV31" s="202"/>
      <c r="AXW31" s="202"/>
      <c r="AXX31" s="202"/>
      <c r="AXY31" s="202"/>
      <c r="AXZ31" s="202"/>
      <c r="AYA31" s="202"/>
      <c r="AYB31" s="202"/>
      <c r="AYC31" s="202"/>
      <c r="AYD31" s="202"/>
      <c r="AYE31" s="202"/>
      <c r="AYF31" s="202"/>
      <c r="AYG31" s="202"/>
      <c r="AYH31" s="202"/>
      <c r="AYI31" s="202"/>
      <c r="AYJ31" s="202"/>
      <c r="AYK31" s="202"/>
      <c r="AYL31" s="202"/>
      <c r="AYM31" s="202"/>
      <c r="AYN31" s="202"/>
      <c r="AYO31" s="202"/>
      <c r="AYP31" s="202"/>
      <c r="AYQ31" s="202"/>
      <c r="AYR31" s="202"/>
      <c r="AYS31" s="202"/>
      <c r="AYT31" s="202"/>
      <c r="AYU31" s="202"/>
      <c r="AYV31" s="202"/>
      <c r="AYW31" s="202"/>
      <c r="AYX31" s="202"/>
      <c r="AYY31" s="202"/>
      <c r="AYZ31" s="202"/>
      <c r="AZA31" s="202"/>
      <c r="AZB31" s="202"/>
      <c r="AZC31" s="202"/>
      <c r="AZD31" s="202"/>
      <c r="AZE31" s="202"/>
      <c r="AZF31" s="202"/>
      <c r="AZG31" s="202"/>
      <c r="AZH31" s="202"/>
      <c r="AZI31" s="202"/>
      <c r="AZJ31" s="202"/>
      <c r="AZK31" s="202"/>
      <c r="AZL31" s="202"/>
      <c r="AZM31" s="202"/>
      <c r="AZN31" s="202"/>
      <c r="AZO31" s="202"/>
      <c r="AZP31" s="202"/>
      <c r="AZQ31" s="202"/>
      <c r="AZR31" s="202"/>
      <c r="AZS31" s="202"/>
      <c r="AZT31" s="202"/>
      <c r="AZU31" s="202"/>
      <c r="AZV31" s="202"/>
      <c r="AZW31" s="202"/>
      <c r="AZX31" s="202"/>
      <c r="AZY31" s="202"/>
      <c r="AZZ31" s="202"/>
      <c r="BAA31" s="202"/>
      <c r="BAB31" s="202"/>
      <c r="BAC31" s="202"/>
      <c r="BAD31" s="202"/>
      <c r="BAE31" s="202"/>
      <c r="BAF31" s="202"/>
      <c r="BAG31" s="202"/>
      <c r="BAH31" s="202"/>
      <c r="BAI31" s="202"/>
      <c r="BAJ31" s="202"/>
      <c r="BAK31" s="202"/>
      <c r="BAL31" s="202"/>
      <c r="BAM31" s="202"/>
      <c r="BAN31" s="202"/>
      <c r="BAO31" s="202"/>
      <c r="BAP31" s="202"/>
      <c r="BAQ31" s="202"/>
      <c r="BAR31" s="202"/>
      <c r="BAS31" s="202"/>
      <c r="BAT31" s="202"/>
      <c r="BAU31" s="202"/>
      <c r="BAV31" s="202"/>
      <c r="BAW31" s="202"/>
      <c r="BAX31" s="202"/>
      <c r="BAY31" s="202"/>
      <c r="BAZ31" s="202"/>
      <c r="BBA31" s="202"/>
      <c r="BBB31" s="202"/>
      <c r="BBC31" s="202"/>
      <c r="BBD31" s="202"/>
      <c r="BBE31" s="202"/>
      <c r="BBF31" s="202"/>
      <c r="BBG31" s="202"/>
      <c r="BBH31" s="202"/>
      <c r="BBI31" s="202"/>
      <c r="BBJ31" s="202"/>
      <c r="BBK31" s="202"/>
      <c r="BBL31" s="202"/>
      <c r="BBM31" s="202"/>
      <c r="BBN31" s="202"/>
      <c r="BBO31" s="202"/>
      <c r="BBP31" s="202"/>
      <c r="BBQ31" s="202"/>
      <c r="BBR31" s="202"/>
      <c r="BBS31" s="202"/>
      <c r="BBT31" s="202"/>
      <c r="BBU31" s="202"/>
      <c r="BBV31" s="202"/>
      <c r="BBW31" s="202"/>
      <c r="BBX31" s="202"/>
      <c r="BBY31" s="202"/>
      <c r="BBZ31" s="202"/>
      <c r="BCA31" s="202"/>
      <c r="BCB31" s="202"/>
      <c r="BCC31" s="202"/>
      <c r="BCD31" s="202"/>
      <c r="BCE31" s="202"/>
      <c r="BCF31" s="202"/>
      <c r="BCG31" s="202"/>
      <c r="BCH31" s="202"/>
      <c r="BCI31" s="202"/>
      <c r="BCJ31" s="202"/>
      <c r="BCK31" s="202"/>
      <c r="BCL31" s="202"/>
      <c r="BCM31" s="202"/>
      <c r="BCN31" s="202"/>
      <c r="BCO31" s="202"/>
      <c r="BCP31" s="202"/>
      <c r="BCQ31" s="202"/>
      <c r="BCR31" s="202"/>
      <c r="BCS31" s="202"/>
      <c r="BCT31" s="202"/>
      <c r="BCU31" s="202"/>
      <c r="BCV31" s="202"/>
      <c r="BCW31" s="202"/>
      <c r="BCX31" s="202"/>
      <c r="BCY31" s="202"/>
      <c r="BCZ31" s="202"/>
      <c r="BDA31" s="202"/>
      <c r="BDB31" s="202"/>
      <c r="BDC31" s="202"/>
      <c r="BDD31" s="202"/>
      <c r="BDE31" s="202"/>
      <c r="BDF31" s="202"/>
      <c r="BDG31" s="202"/>
      <c r="BDH31" s="202"/>
      <c r="BDI31" s="202"/>
      <c r="BDJ31" s="202"/>
      <c r="BDK31" s="202"/>
      <c r="BDL31" s="202"/>
      <c r="BDM31" s="202"/>
      <c r="BDN31" s="202"/>
      <c r="BDO31" s="202"/>
      <c r="BDP31" s="202"/>
      <c r="BDQ31" s="202"/>
      <c r="BDR31" s="202"/>
      <c r="BDS31" s="202"/>
      <c r="BDT31" s="202"/>
      <c r="BDU31" s="202"/>
      <c r="BDV31" s="202"/>
      <c r="BDW31" s="202"/>
      <c r="BDX31" s="202"/>
      <c r="BDY31" s="202"/>
      <c r="BDZ31" s="202"/>
      <c r="BEA31" s="202"/>
      <c r="BEB31" s="202"/>
      <c r="BEC31" s="202"/>
      <c r="BED31" s="202"/>
      <c r="BEE31" s="202"/>
      <c r="BEF31" s="202"/>
      <c r="BEG31" s="202"/>
      <c r="BEH31" s="202"/>
      <c r="BEI31" s="202"/>
      <c r="BEJ31" s="202"/>
      <c r="BEK31" s="202"/>
      <c r="BEL31" s="202"/>
      <c r="BEM31" s="202"/>
      <c r="BEN31" s="202"/>
      <c r="BEO31" s="202"/>
      <c r="BEP31" s="202"/>
      <c r="BEQ31" s="202"/>
      <c r="BER31" s="202"/>
      <c r="BES31" s="202"/>
      <c r="BET31" s="202"/>
      <c r="BEU31" s="202"/>
      <c r="BEV31" s="202"/>
      <c r="BEW31" s="202"/>
      <c r="BEX31" s="202"/>
      <c r="BEY31" s="202"/>
      <c r="BEZ31" s="202"/>
      <c r="BFA31" s="202"/>
      <c r="BFB31" s="202"/>
      <c r="BFC31" s="202"/>
      <c r="BFD31" s="202"/>
      <c r="BFE31" s="202"/>
      <c r="BFF31" s="202"/>
      <c r="BFG31" s="202"/>
      <c r="BFH31" s="202"/>
      <c r="BFI31" s="202"/>
      <c r="BFJ31" s="202"/>
      <c r="BFK31" s="202"/>
      <c r="BFL31" s="202"/>
      <c r="BFM31" s="202"/>
      <c r="BFN31" s="202"/>
      <c r="BFO31" s="202"/>
      <c r="BFP31" s="202"/>
      <c r="BFQ31" s="202"/>
      <c r="BFR31" s="202"/>
      <c r="BFS31" s="202"/>
      <c r="BFT31" s="202"/>
      <c r="BFU31" s="202"/>
      <c r="BFV31" s="202"/>
      <c r="BFW31" s="202"/>
      <c r="BFX31" s="202"/>
      <c r="BFY31" s="202"/>
      <c r="BFZ31" s="202"/>
      <c r="BGA31" s="202"/>
      <c r="BGB31" s="202"/>
      <c r="BGC31" s="202"/>
      <c r="BGD31" s="202"/>
      <c r="BGE31" s="202"/>
      <c r="BGF31" s="202"/>
      <c r="BGG31" s="202"/>
      <c r="BGH31" s="202"/>
      <c r="BGI31" s="202"/>
      <c r="BGJ31" s="202"/>
      <c r="BGK31" s="202"/>
      <c r="BGL31" s="202"/>
      <c r="BGM31" s="202"/>
      <c r="BGN31" s="202"/>
      <c r="BGO31" s="202"/>
      <c r="BGP31" s="202"/>
      <c r="BGQ31" s="202"/>
      <c r="BGR31" s="202"/>
      <c r="BGS31" s="202"/>
      <c r="BGT31" s="202"/>
      <c r="BGU31" s="202"/>
      <c r="BGV31" s="202"/>
      <c r="BGW31" s="202"/>
      <c r="BGX31" s="202"/>
      <c r="BGY31" s="202"/>
      <c r="BGZ31" s="202"/>
      <c r="BHA31" s="202"/>
      <c r="BHB31" s="202"/>
      <c r="BHC31" s="202"/>
      <c r="BHD31" s="202"/>
      <c r="BHE31" s="202"/>
      <c r="BHF31" s="202"/>
      <c r="BHG31" s="202"/>
      <c r="BHH31" s="202"/>
      <c r="BHI31" s="202"/>
      <c r="BHJ31" s="202"/>
      <c r="BHK31" s="202"/>
      <c r="BHL31" s="202"/>
      <c r="BHM31" s="202"/>
      <c r="BHN31" s="202"/>
      <c r="BHO31" s="202"/>
      <c r="BHP31" s="202"/>
      <c r="BHQ31" s="202"/>
      <c r="BHR31" s="202"/>
      <c r="BHS31" s="202"/>
      <c r="BHT31" s="202"/>
      <c r="BHU31" s="202"/>
      <c r="BHV31" s="202"/>
      <c r="BHW31" s="202"/>
      <c r="BHX31" s="202"/>
      <c r="BHY31" s="202"/>
      <c r="BHZ31" s="202"/>
      <c r="BIA31" s="202"/>
      <c r="BIB31" s="202"/>
      <c r="BIC31" s="202"/>
      <c r="BID31" s="202"/>
      <c r="BIE31" s="202"/>
      <c r="BIF31" s="202"/>
      <c r="BIG31" s="202"/>
      <c r="BIH31" s="202"/>
      <c r="BII31" s="202"/>
      <c r="BIJ31" s="202"/>
      <c r="BIK31" s="202"/>
      <c r="BIL31" s="202"/>
      <c r="BIM31" s="202"/>
      <c r="BIN31" s="202"/>
      <c r="BIO31" s="202"/>
      <c r="BIP31" s="202"/>
      <c r="BIQ31" s="202"/>
      <c r="BIR31" s="202"/>
      <c r="BIS31" s="202"/>
      <c r="BIT31" s="202"/>
      <c r="BIU31" s="202"/>
      <c r="BIV31" s="202"/>
      <c r="BIW31" s="202"/>
      <c r="BIX31" s="202"/>
      <c r="BIY31" s="202"/>
      <c r="BIZ31" s="202"/>
      <c r="BJA31" s="202"/>
      <c r="BJB31" s="202"/>
      <c r="BJC31" s="202"/>
      <c r="BJD31" s="202"/>
      <c r="BJE31" s="202"/>
      <c r="BJF31" s="202"/>
      <c r="BJG31" s="202"/>
      <c r="BJH31" s="202"/>
      <c r="BJI31" s="202"/>
      <c r="BJJ31" s="202"/>
      <c r="BJK31" s="202"/>
      <c r="BJL31" s="202"/>
      <c r="BJM31" s="202"/>
      <c r="BJN31" s="202"/>
      <c r="BJO31" s="202"/>
      <c r="BJP31" s="202"/>
      <c r="BJQ31" s="202"/>
      <c r="BJR31" s="202"/>
      <c r="BJS31" s="202"/>
      <c r="BJT31" s="202"/>
      <c r="BJU31" s="202"/>
      <c r="BJV31" s="202"/>
      <c r="BJW31" s="202"/>
      <c r="BJX31" s="202"/>
      <c r="BJY31" s="202"/>
      <c r="BJZ31" s="202"/>
      <c r="BKA31" s="202"/>
      <c r="BKB31" s="202"/>
      <c r="BKC31" s="202"/>
      <c r="BKD31" s="202"/>
      <c r="BKE31" s="202"/>
      <c r="BKF31" s="202"/>
      <c r="BKG31" s="202"/>
      <c r="BKH31" s="202"/>
      <c r="BKI31" s="202"/>
      <c r="BKJ31" s="202"/>
      <c r="BKK31" s="202"/>
      <c r="BKL31" s="202"/>
      <c r="BKM31" s="202"/>
      <c r="BKN31" s="202"/>
      <c r="BKO31" s="202"/>
      <c r="BKP31" s="202"/>
      <c r="BKQ31" s="202"/>
      <c r="BKR31" s="202"/>
      <c r="BKS31" s="202"/>
      <c r="BKT31" s="202"/>
      <c r="BKU31" s="202"/>
      <c r="BKV31" s="202"/>
      <c r="BKW31" s="202"/>
      <c r="BKX31" s="202"/>
      <c r="BKY31" s="202"/>
      <c r="BKZ31" s="202"/>
      <c r="BLA31" s="202"/>
      <c r="BLB31" s="202"/>
      <c r="BLC31" s="202"/>
      <c r="BLD31" s="202"/>
      <c r="BLE31" s="202"/>
      <c r="BLF31" s="202"/>
      <c r="BLG31" s="202"/>
      <c r="BLH31" s="202"/>
      <c r="BLI31" s="202"/>
      <c r="BLJ31" s="202"/>
      <c r="BLK31" s="202"/>
      <c r="BLL31" s="202"/>
      <c r="BLM31" s="202"/>
      <c r="BLN31" s="202"/>
      <c r="BLO31" s="202"/>
      <c r="BLP31" s="202"/>
      <c r="BLQ31" s="202"/>
      <c r="BLR31" s="202"/>
      <c r="BLS31" s="202"/>
      <c r="BLT31" s="202"/>
      <c r="BLU31" s="202"/>
      <c r="BLV31" s="202"/>
      <c r="BLW31" s="202"/>
      <c r="BLX31" s="202"/>
      <c r="BLY31" s="202"/>
      <c r="BLZ31" s="202"/>
      <c r="BMA31" s="202"/>
      <c r="BMB31" s="202"/>
      <c r="BMC31" s="202"/>
      <c r="BMD31" s="202"/>
      <c r="BME31" s="202"/>
      <c r="BMF31" s="202"/>
      <c r="BMG31" s="202"/>
      <c r="BMH31" s="202"/>
      <c r="BMI31" s="202"/>
      <c r="BMJ31" s="202"/>
      <c r="BMK31" s="202"/>
      <c r="BML31" s="202"/>
      <c r="BMM31" s="202"/>
      <c r="BMN31" s="202"/>
      <c r="BMO31" s="202"/>
      <c r="BMP31" s="202"/>
      <c r="BMQ31" s="202"/>
      <c r="BMR31" s="202"/>
      <c r="BMS31" s="202"/>
      <c r="BMT31" s="202"/>
      <c r="BMU31" s="202"/>
      <c r="BMV31" s="202"/>
      <c r="BMW31" s="202"/>
      <c r="BMX31" s="202"/>
      <c r="BMY31" s="202"/>
      <c r="BMZ31" s="202"/>
      <c r="BNA31" s="202"/>
      <c r="BNB31" s="202"/>
      <c r="BNC31" s="202"/>
      <c r="BND31" s="202"/>
      <c r="BNE31" s="202"/>
      <c r="BNF31" s="202"/>
      <c r="BNG31" s="202"/>
      <c r="BNH31" s="202"/>
      <c r="BNI31" s="202"/>
      <c r="BNJ31" s="202"/>
      <c r="BNK31" s="202"/>
      <c r="BNL31" s="202"/>
      <c r="BNM31" s="202"/>
      <c r="BNN31" s="202"/>
      <c r="BNO31" s="202"/>
      <c r="BNP31" s="202"/>
      <c r="BNQ31" s="202"/>
      <c r="BNR31" s="202"/>
      <c r="BNS31" s="202"/>
      <c r="BNT31" s="202"/>
      <c r="BNU31" s="202"/>
      <c r="BNV31" s="202"/>
      <c r="BNW31" s="202"/>
      <c r="BNX31" s="202"/>
      <c r="BNY31" s="202"/>
      <c r="BNZ31" s="202"/>
      <c r="BOA31" s="202"/>
      <c r="BOB31" s="202"/>
      <c r="BOC31" s="202"/>
      <c r="BOD31" s="202"/>
      <c r="BOE31" s="202"/>
      <c r="BOF31" s="202"/>
      <c r="BOG31" s="202"/>
      <c r="BOH31" s="202"/>
      <c r="BOI31" s="202"/>
      <c r="BOJ31" s="202"/>
      <c r="BOK31" s="202"/>
      <c r="BOL31" s="202"/>
      <c r="BOM31" s="202"/>
      <c r="BON31" s="202"/>
      <c r="BOO31" s="202"/>
      <c r="BOP31" s="202"/>
      <c r="BOQ31" s="202"/>
      <c r="BOR31" s="202"/>
      <c r="BOS31" s="202"/>
      <c r="BOT31" s="202"/>
      <c r="BOU31" s="202"/>
      <c r="BOV31" s="202"/>
      <c r="BOW31" s="202"/>
      <c r="BOX31" s="202"/>
      <c r="BOY31" s="202"/>
      <c r="BOZ31" s="202"/>
      <c r="BPA31" s="202"/>
      <c r="BPB31" s="202"/>
      <c r="BPC31" s="202"/>
      <c r="BPD31" s="202"/>
      <c r="BPE31" s="202"/>
      <c r="BPF31" s="202"/>
      <c r="BPG31" s="202"/>
      <c r="BPH31" s="202"/>
      <c r="BPI31" s="202"/>
      <c r="BPJ31" s="202"/>
      <c r="BPK31" s="202"/>
      <c r="BPL31" s="202"/>
      <c r="BPM31" s="202"/>
      <c r="BPN31" s="202"/>
      <c r="BPO31" s="202"/>
      <c r="BPP31" s="202"/>
      <c r="BPQ31" s="202"/>
      <c r="BPR31" s="202"/>
      <c r="BPS31" s="202"/>
      <c r="BPT31" s="202"/>
      <c r="BPU31" s="202"/>
      <c r="BPV31" s="202"/>
      <c r="BPW31" s="202"/>
      <c r="BPX31" s="202"/>
      <c r="BPY31" s="202"/>
      <c r="BPZ31" s="202"/>
      <c r="BQA31" s="202"/>
      <c r="BQB31" s="202"/>
      <c r="BQC31" s="202"/>
      <c r="BQD31" s="202"/>
      <c r="BQE31" s="202"/>
      <c r="BQF31" s="202"/>
      <c r="BQG31" s="202"/>
      <c r="BQH31" s="202"/>
      <c r="BQI31" s="202"/>
      <c r="BQJ31" s="202"/>
      <c r="BQK31" s="202"/>
      <c r="BQL31" s="202"/>
      <c r="BQM31" s="202"/>
      <c r="BQN31" s="202"/>
      <c r="BQO31" s="202"/>
      <c r="BQP31" s="202"/>
      <c r="BQQ31" s="202"/>
      <c r="BQR31" s="202"/>
      <c r="BQS31" s="202"/>
      <c r="BQT31" s="202"/>
      <c r="BQU31" s="202"/>
      <c r="BQV31" s="202"/>
      <c r="BQW31" s="202"/>
      <c r="BQX31" s="202"/>
      <c r="BQY31" s="202"/>
      <c r="BQZ31" s="202"/>
      <c r="BRA31" s="202"/>
      <c r="BRB31" s="202"/>
      <c r="BRC31" s="202"/>
      <c r="BRD31" s="202"/>
      <c r="BRE31" s="202"/>
      <c r="BRF31" s="202"/>
      <c r="BRG31" s="202"/>
      <c r="BRH31" s="202"/>
      <c r="BRI31" s="202"/>
      <c r="BRJ31" s="202"/>
      <c r="BRK31" s="202"/>
      <c r="BRL31" s="202"/>
      <c r="BRM31" s="202"/>
      <c r="BRN31" s="202"/>
      <c r="BRO31" s="202"/>
      <c r="BRP31" s="202"/>
      <c r="BRQ31" s="202"/>
      <c r="BRR31" s="202"/>
      <c r="BRS31" s="202"/>
      <c r="BRT31" s="202"/>
      <c r="BRU31" s="202"/>
      <c r="BRV31" s="202"/>
      <c r="BRW31" s="202"/>
      <c r="BRX31" s="202"/>
      <c r="BRY31" s="202"/>
      <c r="BRZ31" s="202"/>
      <c r="BSA31" s="202"/>
      <c r="BSB31" s="202"/>
      <c r="BSC31" s="202"/>
      <c r="BSD31" s="202"/>
      <c r="BSE31" s="202"/>
      <c r="BSF31" s="202"/>
      <c r="BSG31" s="202"/>
      <c r="BSH31" s="202"/>
      <c r="BSI31" s="202"/>
      <c r="BSJ31" s="202"/>
      <c r="BSK31" s="202"/>
      <c r="BSL31" s="202"/>
      <c r="BSM31" s="202"/>
      <c r="BSN31" s="202"/>
      <c r="BSO31" s="202"/>
      <c r="BSP31" s="202"/>
      <c r="BSQ31" s="202"/>
      <c r="BSR31" s="202"/>
      <c r="BSS31" s="202"/>
      <c r="BST31" s="202"/>
      <c r="BSU31" s="202"/>
      <c r="BSV31" s="202"/>
      <c r="BSW31" s="202"/>
      <c r="BSX31" s="202"/>
      <c r="BSY31" s="202"/>
      <c r="BSZ31" s="202"/>
      <c r="BTA31" s="202"/>
      <c r="BTB31" s="202"/>
      <c r="BTC31" s="202"/>
      <c r="BTD31" s="202"/>
      <c r="BTE31" s="202"/>
      <c r="BTF31" s="202"/>
      <c r="BTG31" s="202"/>
      <c r="BTH31" s="202"/>
      <c r="BTI31" s="202"/>
      <c r="BTJ31" s="202"/>
      <c r="BTK31" s="202"/>
      <c r="BTL31" s="202"/>
      <c r="BTM31" s="202"/>
      <c r="BTN31" s="202"/>
      <c r="BTO31" s="202"/>
      <c r="BTP31" s="202"/>
      <c r="BTQ31" s="202"/>
      <c r="BTR31" s="202"/>
      <c r="BTS31" s="202"/>
      <c r="BTT31" s="202"/>
      <c r="BTU31" s="202"/>
      <c r="BTV31" s="202"/>
      <c r="BTW31" s="202"/>
      <c r="BTX31" s="202"/>
      <c r="BTY31" s="202"/>
      <c r="BTZ31" s="202"/>
      <c r="BUA31" s="202"/>
      <c r="BUB31" s="202"/>
      <c r="BUC31" s="202"/>
      <c r="BUD31" s="202"/>
      <c r="BUE31" s="202"/>
      <c r="BUF31" s="202"/>
      <c r="BUG31" s="202"/>
      <c r="BUH31" s="202"/>
      <c r="BUI31" s="202"/>
      <c r="BUJ31" s="202"/>
      <c r="BUK31" s="202"/>
      <c r="BUL31" s="202"/>
      <c r="BUM31" s="202"/>
      <c r="BUN31" s="202"/>
      <c r="BUO31" s="202"/>
      <c r="BUP31" s="202"/>
      <c r="BUQ31" s="202"/>
      <c r="BUR31" s="202"/>
      <c r="BUS31" s="202"/>
      <c r="BUT31" s="202"/>
      <c r="BUU31" s="202"/>
      <c r="BUV31" s="202"/>
      <c r="BUW31" s="202"/>
      <c r="BUX31" s="202"/>
      <c r="BUY31" s="202"/>
      <c r="BUZ31" s="202"/>
      <c r="BVA31" s="202"/>
      <c r="BVB31" s="202"/>
      <c r="BVC31" s="202"/>
      <c r="BVD31" s="202"/>
      <c r="BVE31" s="202"/>
      <c r="BVF31" s="202"/>
      <c r="BVG31" s="202"/>
      <c r="BVH31" s="202"/>
      <c r="BVI31" s="202"/>
      <c r="BVJ31" s="202"/>
      <c r="BVK31" s="202"/>
      <c r="BVL31" s="202"/>
      <c r="BVM31" s="202"/>
      <c r="BVN31" s="202"/>
      <c r="BVO31" s="202"/>
      <c r="BVP31" s="202"/>
      <c r="BVQ31" s="202"/>
      <c r="BVR31" s="202"/>
      <c r="BVS31" s="202"/>
      <c r="BVT31" s="202"/>
      <c r="BVU31" s="202"/>
      <c r="BVV31" s="202"/>
      <c r="BVW31" s="202"/>
      <c r="BVX31" s="202"/>
      <c r="BVY31" s="202"/>
      <c r="BVZ31" s="202"/>
      <c r="BWA31" s="202"/>
      <c r="BWB31" s="202"/>
      <c r="BWC31" s="202"/>
      <c r="BWD31" s="202"/>
      <c r="BWE31" s="202"/>
      <c r="BWF31" s="202"/>
      <c r="BWG31" s="202"/>
      <c r="BWH31" s="202"/>
      <c r="BWI31" s="202"/>
      <c r="BWJ31" s="202"/>
      <c r="BWK31" s="202"/>
      <c r="BWL31" s="202"/>
      <c r="BWM31" s="202"/>
      <c r="BWN31" s="202"/>
      <c r="BWO31" s="202"/>
      <c r="BWP31" s="202"/>
      <c r="BWQ31" s="202"/>
      <c r="BWR31" s="202"/>
      <c r="BWS31" s="202"/>
      <c r="BWT31" s="202"/>
      <c r="BWU31" s="202"/>
      <c r="BWV31" s="202"/>
      <c r="BWW31" s="202"/>
      <c r="BWX31" s="202"/>
      <c r="BWY31" s="202"/>
      <c r="BWZ31" s="202"/>
      <c r="BXA31" s="202"/>
      <c r="BXB31" s="202"/>
      <c r="BXC31" s="202"/>
      <c r="BXD31" s="202"/>
      <c r="BXE31" s="202"/>
      <c r="BXF31" s="202"/>
      <c r="BXG31" s="202"/>
      <c r="BXH31" s="202"/>
      <c r="BXI31" s="202"/>
      <c r="BXJ31" s="202"/>
      <c r="BXK31" s="202"/>
      <c r="BXL31" s="202"/>
      <c r="BXM31" s="202"/>
      <c r="BXN31" s="202"/>
      <c r="BXO31" s="202"/>
      <c r="BXP31" s="202"/>
      <c r="BXQ31" s="202"/>
      <c r="BXR31" s="202"/>
      <c r="BXS31" s="202"/>
      <c r="BXT31" s="202"/>
      <c r="BXU31" s="202"/>
      <c r="BXV31" s="202"/>
      <c r="BXW31" s="202"/>
      <c r="BXX31" s="202"/>
      <c r="BXY31" s="202"/>
      <c r="BXZ31" s="202"/>
      <c r="BYA31" s="202"/>
      <c r="BYB31" s="202"/>
      <c r="BYC31" s="202"/>
      <c r="BYD31" s="202"/>
      <c r="BYE31" s="202"/>
      <c r="BYF31" s="202"/>
      <c r="BYG31" s="202"/>
      <c r="BYH31" s="202"/>
      <c r="BYI31" s="202"/>
      <c r="BYJ31" s="202"/>
      <c r="BYK31" s="202"/>
      <c r="BYL31" s="202"/>
      <c r="BYM31" s="202"/>
      <c r="BYN31" s="202"/>
      <c r="BYO31" s="202"/>
      <c r="BYP31" s="202"/>
      <c r="BYQ31" s="202"/>
      <c r="BYR31" s="202"/>
      <c r="BYS31" s="202"/>
      <c r="BYT31" s="202"/>
      <c r="BYU31" s="202"/>
      <c r="BYV31" s="202"/>
      <c r="BYW31" s="202"/>
      <c r="BYX31" s="202"/>
      <c r="BYY31" s="202"/>
      <c r="BYZ31" s="202"/>
      <c r="BZA31" s="202"/>
      <c r="BZB31" s="202"/>
      <c r="BZC31" s="202"/>
      <c r="BZD31" s="202"/>
      <c r="BZE31" s="202"/>
      <c r="BZF31" s="202"/>
      <c r="BZG31" s="202"/>
      <c r="BZH31" s="202"/>
      <c r="BZI31" s="202"/>
      <c r="BZJ31" s="202"/>
      <c r="BZK31" s="202"/>
      <c r="BZL31" s="202"/>
      <c r="BZM31" s="202"/>
      <c r="BZN31" s="202"/>
      <c r="BZO31" s="202"/>
      <c r="BZP31" s="202"/>
      <c r="BZQ31" s="202"/>
      <c r="BZR31" s="202"/>
      <c r="BZS31" s="202"/>
      <c r="BZT31" s="202"/>
      <c r="BZU31" s="202"/>
      <c r="BZV31" s="202"/>
      <c r="BZW31" s="202"/>
      <c r="BZX31" s="202"/>
      <c r="BZY31" s="202"/>
      <c r="BZZ31" s="202"/>
      <c r="CAA31" s="202"/>
      <c r="CAB31" s="202"/>
      <c r="CAC31" s="202"/>
      <c r="CAD31" s="202"/>
      <c r="CAE31" s="202"/>
      <c r="CAF31" s="202"/>
      <c r="CAG31" s="202"/>
      <c r="CAH31" s="202"/>
      <c r="CAI31" s="202"/>
      <c r="CAJ31" s="202"/>
      <c r="CAK31" s="202"/>
      <c r="CAL31" s="202"/>
      <c r="CAM31" s="202"/>
      <c r="CAN31" s="202"/>
      <c r="CAO31" s="202"/>
      <c r="CAP31" s="202"/>
      <c r="CAQ31" s="202"/>
      <c r="CAR31" s="202"/>
      <c r="CAS31" s="202"/>
      <c r="CAT31" s="202"/>
      <c r="CAU31" s="202"/>
      <c r="CAV31" s="202"/>
      <c r="CAW31" s="202"/>
      <c r="CAX31" s="202"/>
      <c r="CAY31" s="202"/>
      <c r="CAZ31" s="202"/>
      <c r="CBA31" s="202"/>
      <c r="CBB31" s="202"/>
      <c r="CBC31" s="202"/>
      <c r="CBD31" s="202"/>
      <c r="CBE31" s="202"/>
      <c r="CBF31" s="202"/>
      <c r="CBG31" s="202"/>
      <c r="CBH31" s="202"/>
      <c r="CBI31" s="202"/>
      <c r="CBJ31" s="202"/>
      <c r="CBK31" s="202"/>
      <c r="CBL31" s="202"/>
      <c r="CBM31" s="202"/>
      <c r="CBN31" s="202"/>
      <c r="CBO31" s="202"/>
      <c r="CBP31" s="202"/>
      <c r="CBQ31" s="202"/>
      <c r="CBR31" s="202"/>
      <c r="CBS31" s="202"/>
      <c r="CBT31" s="202"/>
      <c r="CBU31" s="202"/>
      <c r="CBV31" s="202"/>
      <c r="CBW31" s="202"/>
      <c r="CBX31" s="202"/>
      <c r="CBY31" s="202"/>
      <c r="CBZ31" s="202"/>
      <c r="CCA31" s="202"/>
      <c r="CCB31" s="202"/>
      <c r="CCC31" s="202"/>
      <c r="CCD31" s="202"/>
      <c r="CCE31" s="202"/>
      <c r="CCF31" s="202"/>
      <c r="CCG31" s="202"/>
      <c r="CCH31" s="202"/>
      <c r="CCI31" s="202"/>
      <c r="CCJ31" s="202"/>
      <c r="CCK31" s="202"/>
      <c r="CCL31" s="202"/>
      <c r="CCM31" s="202"/>
      <c r="CCN31" s="202"/>
      <c r="CCO31" s="202"/>
      <c r="CCP31" s="202"/>
      <c r="CCQ31" s="202"/>
      <c r="CCR31" s="202"/>
      <c r="CCS31" s="202"/>
      <c r="CCT31" s="202"/>
      <c r="CCU31" s="202"/>
      <c r="CCV31" s="202"/>
      <c r="CCW31" s="202"/>
      <c r="CCX31" s="202"/>
      <c r="CCY31" s="202"/>
      <c r="CCZ31" s="202"/>
      <c r="CDA31" s="202"/>
      <c r="CDB31" s="202"/>
      <c r="CDC31" s="202"/>
      <c r="CDD31" s="202"/>
      <c r="CDE31" s="202"/>
      <c r="CDF31" s="202"/>
      <c r="CDG31" s="202"/>
      <c r="CDH31" s="202"/>
      <c r="CDI31" s="202"/>
      <c r="CDJ31" s="202"/>
      <c r="CDK31" s="202"/>
      <c r="CDL31" s="202"/>
      <c r="CDM31" s="202"/>
      <c r="CDN31" s="202"/>
      <c r="CDO31" s="202"/>
      <c r="CDP31" s="202"/>
      <c r="CDQ31" s="202"/>
      <c r="CDR31" s="202"/>
      <c r="CDS31" s="202"/>
      <c r="CDT31" s="202"/>
      <c r="CDU31" s="202"/>
      <c r="CDV31" s="202"/>
      <c r="CDW31" s="202"/>
      <c r="CDX31" s="202"/>
      <c r="CDY31" s="202"/>
      <c r="CDZ31" s="202"/>
      <c r="CEA31" s="202"/>
      <c r="CEB31" s="202"/>
      <c r="CEC31" s="202"/>
      <c r="CED31" s="202"/>
      <c r="CEE31" s="202"/>
      <c r="CEF31" s="202"/>
      <c r="CEG31" s="202"/>
      <c r="CEH31" s="202"/>
      <c r="CEI31" s="202"/>
      <c r="CEJ31" s="202"/>
      <c r="CEK31" s="202"/>
      <c r="CEL31" s="202"/>
      <c r="CEM31" s="202"/>
      <c r="CEN31" s="202"/>
      <c r="CEO31" s="202"/>
      <c r="CEP31" s="202"/>
      <c r="CEQ31" s="202"/>
      <c r="CER31" s="202"/>
      <c r="CES31" s="202"/>
      <c r="CET31" s="202"/>
      <c r="CEU31" s="202"/>
      <c r="CEV31" s="202"/>
      <c r="CEW31" s="202"/>
      <c r="CEX31" s="202"/>
      <c r="CEY31" s="202"/>
      <c r="CEZ31" s="202"/>
      <c r="CFA31" s="202"/>
      <c r="CFB31" s="202"/>
      <c r="CFC31" s="202"/>
      <c r="CFD31" s="202"/>
      <c r="CFE31" s="202"/>
      <c r="CFF31" s="202"/>
      <c r="CFG31" s="202"/>
      <c r="CFH31" s="202"/>
      <c r="CFI31" s="202"/>
      <c r="CFJ31" s="202"/>
      <c r="CFK31" s="202"/>
      <c r="CFL31" s="202"/>
      <c r="CFM31" s="202"/>
      <c r="CFN31" s="202"/>
      <c r="CFO31" s="202"/>
      <c r="CFP31" s="202"/>
      <c r="CFQ31" s="202"/>
      <c r="CFR31" s="202"/>
      <c r="CFS31" s="202"/>
      <c r="CFT31" s="202"/>
      <c r="CFU31" s="202"/>
      <c r="CFV31" s="202"/>
      <c r="CFW31" s="202"/>
      <c r="CFX31" s="202"/>
      <c r="CFY31" s="202"/>
      <c r="CFZ31" s="202"/>
      <c r="CGA31" s="202"/>
      <c r="CGB31" s="202"/>
      <c r="CGC31" s="202"/>
      <c r="CGD31" s="202"/>
      <c r="CGE31" s="202"/>
      <c r="CGF31" s="202"/>
      <c r="CGG31" s="202"/>
      <c r="CGH31" s="202"/>
      <c r="CGI31" s="202"/>
      <c r="CGJ31" s="202"/>
      <c r="CGK31" s="202"/>
      <c r="CGL31" s="202"/>
      <c r="CGM31" s="202"/>
      <c r="CGN31" s="202"/>
      <c r="CGO31" s="202"/>
      <c r="CGP31" s="202"/>
      <c r="CGQ31" s="202"/>
      <c r="CGR31" s="202"/>
      <c r="CGS31" s="202"/>
      <c r="CGT31" s="202"/>
      <c r="CGU31" s="202"/>
      <c r="CGV31" s="202"/>
      <c r="CGW31" s="202"/>
      <c r="CGX31" s="202"/>
      <c r="CGY31" s="202"/>
      <c r="CGZ31" s="202"/>
      <c r="CHA31" s="202"/>
      <c r="CHB31" s="202"/>
      <c r="CHC31" s="202"/>
      <c r="CHD31" s="202"/>
      <c r="CHE31" s="202"/>
      <c r="CHF31" s="202"/>
      <c r="CHG31" s="202"/>
      <c r="CHH31" s="202"/>
      <c r="CHI31" s="202"/>
      <c r="CHJ31" s="202"/>
      <c r="CHK31" s="202"/>
      <c r="CHL31" s="202"/>
      <c r="CHM31" s="202"/>
      <c r="CHN31" s="202"/>
      <c r="CHO31" s="202"/>
      <c r="CHP31" s="202"/>
      <c r="CHQ31" s="202"/>
      <c r="CHR31" s="202"/>
      <c r="CHS31" s="202"/>
      <c r="CHT31" s="202"/>
      <c r="CHU31" s="202"/>
      <c r="CHV31" s="202"/>
      <c r="CHW31" s="202"/>
      <c r="CHX31" s="202"/>
      <c r="CHY31" s="202"/>
      <c r="CHZ31" s="202"/>
      <c r="CIA31" s="202"/>
      <c r="CIB31" s="202"/>
      <c r="CIC31" s="202"/>
      <c r="CID31" s="202"/>
      <c r="CIE31" s="202"/>
      <c r="CIF31" s="202"/>
      <c r="CIG31" s="202"/>
      <c r="CIH31" s="202"/>
      <c r="CII31" s="202"/>
      <c r="CIJ31" s="202"/>
      <c r="CIK31" s="202"/>
      <c r="CIL31" s="202"/>
      <c r="CIM31" s="202"/>
      <c r="CIN31" s="202"/>
      <c r="CIO31" s="202"/>
      <c r="CIP31" s="202"/>
      <c r="CIQ31" s="202"/>
      <c r="CIR31" s="202"/>
      <c r="CIS31" s="202"/>
      <c r="CIT31" s="202"/>
      <c r="CIU31" s="202"/>
      <c r="CIV31" s="202"/>
      <c r="CIW31" s="202"/>
      <c r="CIX31" s="202"/>
      <c r="CIY31" s="202"/>
      <c r="CIZ31" s="202"/>
      <c r="CJA31" s="202"/>
      <c r="CJB31" s="202"/>
      <c r="CJC31" s="202"/>
      <c r="CJD31" s="202"/>
      <c r="CJE31" s="202"/>
      <c r="CJF31" s="202"/>
      <c r="CJG31" s="202"/>
      <c r="CJH31" s="202"/>
      <c r="CJI31" s="202"/>
      <c r="CJJ31" s="202"/>
      <c r="CJK31" s="202"/>
      <c r="CJL31" s="202"/>
      <c r="CJM31" s="202"/>
      <c r="CJN31" s="202"/>
      <c r="CJO31" s="202"/>
      <c r="CJP31" s="202"/>
      <c r="CJQ31" s="202"/>
      <c r="CJR31" s="202"/>
      <c r="CJS31" s="202"/>
      <c r="CJT31" s="202"/>
      <c r="CJU31" s="202"/>
      <c r="CJV31" s="202"/>
      <c r="CJW31" s="202"/>
      <c r="CJX31" s="202"/>
      <c r="CJY31" s="202"/>
      <c r="CJZ31" s="202"/>
      <c r="CKA31" s="202"/>
      <c r="CKB31" s="202"/>
      <c r="CKC31" s="202"/>
      <c r="CKD31" s="202"/>
      <c r="CKE31" s="202"/>
      <c r="CKF31" s="202"/>
      <c r="CKG31" s="202"/>
      <c r="CKH31" s="202"/>
      <c r="CKI31" s="202"/>
      <c r="CKJ31" s="202"/>
      <c r="CKK31" s="202"/>
      <c r="CKL31" s="202"/>
      <c r="CKM31" s="202"/>
      <c r="CKN31" s="202"/>
      <c r="CKO31" s="202"/>
      <c r="CKP31" s="202"/>
      <c r="CKQ31" s="202"/>
      <c r="CKR31" s="202"/>
      <c r="CKS31" s="202"/>
      <c r="CKT31" s="202"/>
      <c r="CKU31" s="202"/>
      <c r="CKV31" s="202"/>
      <c r="CKW31" s="202"/>
      <c r="CKX31" s="202"/>
      <c r="CKY31" s="202"/>
      <c r="CKZ31" s="202"/>
      <c r="CLA31" s="202"/>
      <c r="CLB31" s="202"/>
      <c r="CLC31" s="202"/>
      <c r="CLD31" s="202"/>
      <c r="CLE31" s="202"/>
      <c r="CLF31" s="202"/>
      <c r="CLG31" s="202"/>
      <c r="CLH31" s="202"/>
      <c r="CLI31" s="202"/>
      <c r="CLJ31" s="202"/>
      <c r="CLK31" s="202"/>
      <c r="CLL31" s="202"/>
      <c r="CLM31" s="202"/>
      <c r="CLN31" s="202"/>
      <c r="CLO31" s="202"/>
      <c r="CLP31" s="202"/>
      <c r="CLQ31" s="202"/>
      <c r="CLR31" s="202"/>
      <c r="CLS31" s="202"/>
      <c r="CLT31" s="202"/>
      <c r="CLU31" s="202"/>
      <c r="CLV31" s="202"/>
      <c r="CLW31" s="202"/>
      <c r="CLX31" s="202"/>
      <c r="CLY31" s="202"/>
      <c r="CLZ31" s="202"/>
      <c r="CMA31" s="202"/>
      <c r="CMB31" s="202"/>
      <c r="CMC31" s="202"/>
      <c r="CMD31" s="202"/>
      <c r="CME31" s="202"/>
      <c r="CMF31" s="202"/>
      <c r="CMG31" s="202"/>
      <c r="CMH31" s="202"/>
      <c r="CMI31" s="202"/>
      <c r="CMJ31" s="202"/>
      <c r="CMK31" s="202"/>
      <c r="CML31" s="202"/>
      <c r="CMM31" s="202"/>
      <c r="CMN31" s="202"/>
      <c r="CMO31" s="202"/>
      <c r="CMP31" s="202"/>
      <c r="CMQ31" s="202"/>
      <c r="CMR31" s="202"/>
      <c r="CMS31" s="202"/>
      <c r="CMT31" s="202"/>
      <c r="CMU31" s="202"/>
      <c r="CMV31" s="202"/>
      <c r="CMW31" s="202"/>
      <c r="CMX31" s="202"/>
      <c r="CMY31" s="202"/>
      <c r="CMZ31" s="202"/>
      <c r="CNA31" s="202"/>
      <c r="CNB31" s="202"/>
      <c r="CNC31" s="202"/>
      <c r="CND31" s="202"/>
      <c r="CNE31" s="202"/>
      <c r="CNF31" s="202"/>
      <c r="CNG31" s="202"/>
      <c r="CNH31" s="202"/>
      <c r="CNI31" s="202"/>
      <c r="CNJ31" s="202"/>
      <c r="CNK31" s="202"/>
      <c r="CNL31" s="202"/>
      <c r="CNM31" s="202"/>
      <c r="CNN31" s="202"/>
      <c r="CNO31" s="202"/>
      <c r="CNP31" s="202"/>
      <c r="CNQ31" s="202"/>
      <c r="CNR31" s="202"/>
      <c r="CNS31" s="202"/>
      <c r="CNT31" s="202"/>
      <c r="CNU31" s="202"/>
      <c r="CNV31" s="202"/>
      <c r="CNW31" s="202"/>
      <c r="CNX31" s="202"/>
      <c r="CNY31" s="202"/>
      <c r="CNZ31" s="202"/>
      <c r="COA31" s="202"/>
      <c r="COB31" s="202"/>
      <c r="COC31" s="202"/>
      <c r="COD31" s="202"/>
      <c r="COE31" s="202"/>
      <c r="COF31" s="202"/>
      <c r="COG31" s="202"/>
      <c r="COH31" s="202"/>
      <c r="COI31" s="202"/>
      <c r="COJ31" s="202"/>
      <c r="COK31" s="202"/>
      <c r="COL31" s="202"/>
      <c r="COM31" s="202"/>
      <c r="CON31" s="202"/>
      <c r="COO31" s="202"/>
      <c r="COP31" s="202"/>
      <c r="COQ31" s="202"/>
      <c r="COR31" s="202"/>
      <c r="COS31" s="202"/>
      <c r="COT31" s="202"/>
      <c r="COU31" s="202"/>
      <c r="COV31" s="202"/>
      <c r="COW31" s="202"/>
      <c r="COX31" s="202"/>
      <c r="COY31" s="202"/>
      <c r="COZ31" s="202"/>
      <c r="CPA31" s="202"/>
      <c r="CPB31" s="202"/>
      <c r="CPC31" s="202"/>
      <c r="CPD31" s="202"/>
      <c r="CPE31" s="202"/>
      <c r="CPF31" s="202"/>
      <c r="CPG31" s="202"/>
      <c r="CPH31" s="202"/>
      <c r="CPI31" s="202"/>
      <c r="CPJ31" s="202"/>
      <c r="CPK31" s="202"/>
      <c r="CPL31" s="202"/>
      <c r="CPM31" s="202"/>
      <c r="CPN31" s="202"/>
      <c r="CPO31" s="202"/>
      <c r="CPP31" s="202"/>
      <c r="CPQ31" s="202"/>
      <c r="CPR31" s="202"/>
      <c r="CPS31" s="202"/>
      <c r="CPT31" s="202"/>
      <c r="CPU31" s="202"/>
      <c r="CPV31" s="202"/>
      <c r="CPW31" s="202"/>
      <c r="CPX31" s="202"/>
      <c r="CPY31" s="202"/>
      <c r="CPZ31" s="202"/>
      <c r="CQA31" s="202"/>
      <c r="CQB31" s="202"/>
      <c r="CQC31" s="202"/>
      <c r="CQD31" s="202"/>
      <c r="CQE31" s="202"/>
      <c r="CQF31" s="202"/>
      <c r="CQG31" s="202"/>
      <c r="CQH31" s="202"/>
      <c r="CQI31" s="202"/>
      <c r="CQJ31" s="202"/>
      <c r="CQK31" s="202"/>
      <c r="CQL31" s="202"/>
      <c r="CQM31" s="202"/>
      <c r="CQN31" s="202"/>
      <c r="CQO31" s="202"/>
      <c r="CQP31" s="202"/>
      <c r="CQQ31" s="202"/>
      <c r="CQR31" s="202"/>
      <c r="CQS31" s="202"/>
      <c r="CQT31" s="202"/>
      <c r="CQU31" s="202"/>
      <c r="CQV31" s="202"/>
      <c r="CQW31" s="202"/>
      <c r="CQX31" s="202"/>
      <c r="CQY31" s="202"/>
      <c r="CQZ31" s="202"/>
      <c r="CRA31" s="202"/>
      <c r="CRB31" s="202"/>
      <c r="CRC31" s="202"/>
      <c r="CRD31" s="202"/>
      <c r="CRE31" s="202"/>
      <c r="CRF31" s="202"/>
      <c r="CRG31" s="202"/>
      <c r="CRH31" s="202"/>
      <c r="CRI31" s="202"/>
      <c r="CRJ31" s="202"/>
      <c r="CRK31" s="202"/>
      <c r="CRL31" s="202"/>
      <c r="CRM31" s="202"/>
      <c r="CRN31" s="202"/>
      <c r="CRO31" s="202"/>
      <c r="CRP31" s="202"/>
      <c r="CRQ31" s="202"/>
      <c r="CRR31" s="202"/>
      <c r="CRS31" s="202"/>
      <c r="CRT31" s="202"/>
      <c r="CRU31" s="202"/>
      <c r="CRV31" s="202"/>
      <c r="CRW31" s="202"/>
      <c r="CRX31" s="202"/>
      <c r="CRY31" s="202"/>
      <c r="CRZ31" s="202"/>
      <c r="CSA31" s="202"/>
      <c r="CSB31" s="202"/>
      <c r="CSC31" s="202"/>
      <c r="CSD31" s="202"/>
      <c r="CSE31" s="202"/>
      <c r="CSF31" s="202"/>
      <c r="CSG31" s="202"/>
      <c r="CSH31" s="202"/>
      <c r="CSI31" s="202"/>
      <c r="CSJ31" s="202"/>
      <c r="CSK31" s="202"/>
      <c r="CSL31" s="202"/>
      <c r="CSM31" s="202"/>
      <c r="CSN31" s="202"/>
      <c r="CSO31" s="202"/>
      <c r="CSP31" s="202"/>
      <c r="CSQ31" s="202"/>
      <c r="CSR31" s="202"/>
      <c r="CSS31" s="202"/>
      <c r="CST31" s="202"/>
      <c r="CSU31" s="202"/>
      <c r="CSV31" s="202"/>
      <c r="CSW31" s="202"/>
      <c r="CSX31" s="202"/>
      <c r="CSY31" s="202"/>
      <c r="CSZ31" s="202"/>
      <c r="CTA31" s="202"/>
      <c r="CTB31" s="202"/>
      <c r="CTC31" s="202"/>
      <c r="CTD31" s="202"/>
      <c r="CTE31" s="202"/>
      <c r="CTF31" s="202"/>
      <c r="CTG31" s="202"/>
      <c r="CTH31" s="202"/>
      <c r="CTI31" s="202"/>
      <c r="CTJ31" s="202"/>
      <c r="CTK31" s="202"/>
      <c r="CTL31" s="202"/>
      <c r="CTM31" s="202"/>
      <c r="CTN31" s="202"/>
      <c r="CTO31" s="202"/>
      <c r="CTP31" s="202"/>
      <c r="CTQ31" s="202"/>
      <c r="CTR31" s="202"/>
      <c r="CTS31" s="202"/>
      <c r="CTT31" s="202"/>
      <c r="CTU31" s="202"/>
      <c r="CTV31" s="202"/>
      <c r="CTW31" s="202"/>
      <c r="CTX31" s="202"/>
      <c r="CTY31" s="202"/>
      <c r="CTZ31" s="202"/>
      <c r="CUA31" s="202"/>
      <c r="CUB31" s="202"/>
      <c r="CUC31" s="202"/>
      <c r="CUD31" s="202"/>
      <c r="CUE31" s="202"/>
      <c r="CUF31" s="202"/>
      <c r="CUG31" s="202"/>
      <c r="CUH31" s="202"/>
      <c r="CUI31" s="202"/>
      <c r="CUJ31" s="202"/>
      <c r="CUK31" s="202"/>
      <c r="CUL31" s="202"/>
      <c r="CUM31" s="202"/>
      <c r="CUN31" s="202"/>
      <c r="CUO31" s="202"/>
      <c r="CUP31" s="202"/>
      <c r="CUQ31" s="202"/>
      <c r="CUR31" s="202"/>
      <c r="CUS31" s="202"/>
      <c r="CUT31" s="202"/>
      <c r="CUU31" s="202"/>
      <c r="CUV31" s="202"/>
      <c r="CUW31" s="202"/>
      <c r="CUX31" s="202"/>
      <c r="CUY31" s="202"/>
      <c r="CUZ31" s="202"/>
      <c r="CVA31" s="202"/>
      <c r="CVB31" s="202"/>
      <c r="CVC31" s="202"/>
      <c r="CVD31" s="202"/>
      <c r="CVE31" s="202"/>
      <c r="CVF31" s="202"/>
      <c r="CVG31" s="202"/>
      <c r="CVH31" s="202"/>
      <c r="CVI31" s="202"/>
      <c r="CVJ31" s="202"/>
      <c r="CVK31" s="202"/>
      <c r="CVL31" s="202"/>
      <c r="CVM31" s="202"/>
      <c r="CVN31" s="202"/>
      <c r="CVO31" s="202"/>
      <c r="CVP31" s="202"/>
      <c r="CVQ31" s="202"/>
      <c r="CVR31" s="202"/>
      <c r="CVS31" s="202"/>
      <c r="CVT31" s="202"/>
      <c r="CVU31" s="202"/>
      <c r="CVV31" s="202"/>
      <c r="CVW31" s="202"/>
      <c r="CVX31" s="202"/>
      <c r="CVY31" s="202"/>
      <c r="CVZ31" s="202"/>
      <c r="CWA31" s="202"/>
      <c r="CWB31" s="202"/>
      <c r="CWC31" s="202"/>
      <c r="CWD31" s="202"/>
      <c r="CWE31" s="202"/>
      <c r="CWF31" s="202"/>
      <c r="CWG31" s="202"/>
      <c r="CWH31" s="202"/>
      <c r="CWI31" s="202"/>
      <c r="CWJ31" s="202"/>
      <c r="CWK31" s="202"/>
      <c r="CWL31" s="202"/>
      <c r="CWM31" s="202"/>
      <c r="CWN31" s="202"/>
      <c r="CWO31" s="202"/>
      <c r="CWP31" s="202"/>
      <c r="CWQ31" s="202"/>
      <c r="CWR31" s="202"/>
      <c r="CWS31" s="202"/>
      <c r="CWT31" s="202"/>
      <c r="CWU31" s="202"/>
      <c r="CWV31" s="202"/>
      <c r="CWW31" s="202"/>
      <c r="CWX31" s="202"/>
      <c r="CWY31" s="202"/>
      <c r="CWZ31" s="202"/>
      <c r="CXA31" s="202"/>
      <c r="CXB31" s="202"/>
      <c r="CXC31" s="202"/>
      <c r="CXD31" s="202"/>
      <c r="CXE31" s="202"/>
      <c r="CXF31" s="202"/>
      <c r="CXG31" s="202"/>
      <c r="CXH31" s="202"/>
      <c r="CXI31" s="202"/>
      <c r="CXJ31" s="202"/>
      <c r="CXK31" s="202"/>
      <c r="CXL31" s="202"/>
      <c r="CXM31" s="202"/>
      <c r="CXN31" s="202"/>
      <c r="CXO31" s="202"/>
      <c r="CXP31" s="202"/>
      <c r="CXQ31" s="202"/>
      <c r="CXR31" s="202"/>
      <c r="CXS31" s="202"/>
      <c r="CXT31" s="202"/>
      <c r="CXU31" s="202"/>
      <c r="CXV31" s="202"/>
      <c r="CXW31" s="202"/>
      <c r="CXX31" s="202"/>
      <c r="CXY31" s="202"/>
      <c r="CXZ31" s="202"/>
      <c r="CYA31" s="202"/>
      <c r="CYB31" s="202"/>
      <c r="CYC31" s="202"/>
      <c r="CYD31" s="202"/>
      <c r="CYE31" s="202"/>
      <c r="CYF31" s="202"/>
      <c r="CYG31" s="202"/>
      <c r="CYH31" s="202"/>
      <c r="CYI31" s="202"/>
      <c r="CYJ31" s="202"/>
      <c r="CYK31" s="202"/>
      <c r="CYL31" s="202"/>
      <c r="CYM31" s="202"/>
      <c r="CYN31" s="202"/>
      <c r="CYO31" s="202"/>
      <c r="CYP31" s="202"/>
      <c r="CYQ31" s="202"/>
      <c r="CYR31" s="202"/>
      <c r="CYS31" s="202"/>
      <c r="CYT31" s="202"/>
      <c r="CYU31" s="202"/>
      <c r="CYV31" s="202"/>
      <c r="CYW31" s="202"/>
      <c r="CYX31" s="202"/>
      <c r="CYY31" s="202"/>
      <c r="CYZ31" s="202"/>
      <c r="CZA31" s="202"/>
      <c r="CZB31" s="202"/>
      <c r="CZC31" s="202"/>
      <c r="CZD31" s="202"/>
      <c r="CZE31" s="202"/>
      <c r="CZF31" s="202"/>
      <c r="CZG31" s="202"/>
      <c r="CZH31" s="202"/>
      <c r="CZI31" s="202"/>
      <c r="CZJ31" s="202"/>
      <c r="CZK31" s="202"/>
      <c r="CZL31" s="202"/>
      <c r="CZM31" s="202"/>
      <c r="CZN31" s="202"/>
      <c r="CZO31" s="202"/>
      <c r="CZP31" s="202"/>
      <c r="CZQ31" s="202"/>
      <c r="CZR31" s="202"/>
      <c r="CZS31" s="202"/>
      <c r="CZT31" s="202"/>
      <c r="CZU31" s="202"/>
      <c r="CZV31" s="202"/>
      <c r="CZW31" s="202"/>
      <c r="CZX31" s="202"/>
      <c r="CZY31" s="202"/>
      <c r="CZZ31" s="202"/>
      <c r="DAA31" s="202"/>
      <c r="DAB31" s="202"/>
      <c r="DAC31" s="202"/>
      <c r="DAD31" s="202"/>
      <c r="DAE31" s="202"/>
      <c r="DAF31" s="202"/>
      <c r="DAG31" s="202"/>
      <c r="DAH31" s="202"/>
      <c r="DAI31" s="202"/>
      <c r="DAJ31" s="202"/>
      <c r="DAK31" s="202"/>
      <c r="DAL31" s="202"/>
      <c r="DAM31" s="202"/>
      <c r="DAN31" s="202"/>
      <c r="DAO31" s="202"/>
      <c r="DAP31" s="202"/>
      <c r="DAQ31" s="202"/>
      <c r="DAR31" s="202"/>
      <c r="DAS31" s="202"/>
      <c r="DAT31" s="202"/>
      <c r="DAU31" s="202"/>
      <c r="DAV31" s="202"/>
      <c r="DAW31" s="202"/>
      <c r="DAX31" s="202"/>
      <c r="DAY31" s="202"/>
      <c r="DAZ31" s="202"/>
      <c r="DBA31" s="202"/>
      <c r="DBB31" s="202"/>
      <c r="DBC31" s="202"/>
      <c r="DBD31" s="202"/>
      <c r="DBE31" s="202"/>
      <c r="DBF31" s="202"/>
      <c r="DBG31" s="202"/>
      <c r="DBH31" s="202"/>
      <c r="DBI31" s="202"/>
      <c r="DBJ31" s="202"/>
      <c r="DBK31" s="202"/>
      <c r="DBL31" s="202"/>
      <c r="DBM31" s="202"/>
      <c r="DBN31" s="202"/>
      <c r="DBO31" s="202"/>
      <c r="DBP31" s="202"/>
      <c r="DBQ31" s="202"/>
      <c r="DBR31" s="202"/>
      <c r="DBS31" s="202"/>
      <c r="DBT31" s="202"/>
      <c r="DBU31" s="202"/>
      <c r="DBV31" s="202"/>
      <c r="DBW31" s="202"/>
      <c r="DBX31" s="202"/>
      <c r="DBY31" s="202"/>
      <c r="DBZ31" s="202"/>
      <c r="DCA31" s="202"/>
      <c r="DCB31" s="202"/>
      <c r="DCC31" s="202"/>
      <c r="DCD31" s="202"/>
      <c r="DCE31" s="202"/>
      <c r="DCF31" s="202"/>
      <c r="DCG31" s="202"/>
      <c r="DCH31" s="202"/>
      <c r="DCI31" s="202"/>
      <c r="DCJ31" s="202"/>
      <c r="DCK31" s="202"/>
      <c r="DCL31" s="202"/>
      <c r="DCM31" s="202"/>
      <c r="DCN31" s="202"/>
      <c r="DCO31" s="202"/>
      <c r="DCP31" s="202"/>
      <c r="DCQ31" s="202"/>
      <c r="DCR31" s="202"/>
      <c r="DCS31" s="202"/>
      <c r="DCT31" s="202"/>
      <c r="DCU31" s="202"/>
      <c r="DCV31" s="202"/>
      <c r="DCW31" s="202"/>
      <c r="DCX31" s="202"/>
      <c r="DCY31" s="202"/>
      <c r="DCZ31" s="202"/>
      <c r="DDA31" s="202"/>
      <c r="DDB31" s="202"/>
      <c r="DDC31" s="202"/>
      <c r="DDD31" s="202"/>
      <c r="DDE31" s="202"/>
      <c r="DDF31" s="202"/>
      <c r="DDG31" s="202"/>
      <c r="DDH31" s="202"/>
      <c r="DDI31" s="202"/>
      <c r="DDJ31" s="202"/>
      <c r="DDK31" s="202"/>
      <c r="DDL31" s="202"/>
      <c r="DDM31" s="202"/>
      <c r="DDN31" s="202"/>
      <c r="DDO31" s="202"/>
      <c r="DDP31" s="202"/>
      <c r="DDQ31" s="202"/>
      <c r="DDR31" s="202"/>
      <c r="DDS31" s="202"/>
      <c r="DDT31" s="202"/>
      <c r="DDU31" s="202"/>
      <c r="DDV31" s="202"/>
      <c r="DDW31" s="202"/>
      <c r="DDX31" s="202"/>
      <c r="DDY31" s="202"/>
      <c r="DDZ31" s="202"/>
      <c r="DEA31" s="202"/>
      <c r="DEB31" s="202"/>
      <c r="DEC31" s="202"/>
      <c r="DED31" s="202"/>
      <c r="DEE31" s="202"/>
      <c r="DEF31" s="202"/>
      <c r="DEG31" s="202"/>
      <c r="DEH31" s="202"/>
      <c r="DEI31" s="202"/>
      <c r="DEJ31" s="202"/>
      <c r="DEK31" s="202"/>
      <c r="DEL31" s="202"/>
      <c r="DEM31" s="202"/>
      <c r="DEN31" s="202"/>
      <c r="DEO31" s="202"/>
      <c r="DEP31" s="202"/>
      <c r="DEQ31" s="202"/>
      <c r="DER31" s="202"/>
      <c r="DES31" s="202"/>
      <c r="DET31" s="202"/>
      <c r="DEU31" s="202"/>
      <c r="DEV31" s="202"/>
      <c r="DEW31" s="202"/>
      <c r="DEX31" s="202"/>
      <c r="DEY31" s="202"/>
      <c r="DEZ31" s="202"/>
      <c r="DFA31" s="202"/>
      <c r="DFB31" s="202"/>
      <c r="DFC31" s="202"/>
      <c r="DFD31" s="202"/>
      <c r="DFE31" s="202"/>
      <c r="DFF31" s="202"/>
      <c r="DFG31" s="202"/>
      <c r="DFH31" s="202"/>
      <c r="DFI31" s="202"/>
      <c r="DFJ31" s="202"/>
      <c r="DFK31" s="202"/>
      <c r="DFL31" s="202"/>
      <c r="DFM31" s="202"/>
      <c r="DFN31" s="202"/>
      <c r="DFO31" s="202"/>
      <c r="DFP31" s="202"/>
      <c r="DFQ31" s="202"/>
      <c r="DFR31" s="202"/>
      <c r="DFS31" s="202"/>
      <c r="DFT31" s="202"/>
      <c r="DFU31" s="202"/>
      <c r="DFV31" s="202"/>
      <c r="DFW31" s="202"/>
      <c r="DFX31" s="202"/>
      <c r="DFY31" s="202"/>
      <c r="DFZ31" s="202"/>
      <c r="DGA31" s="202"/>
      <c r="DGB31" s="202"/>
      <c r="DGC31" s="202"/>
      <c r="DGD31" s="202"/>
      <c r="DGE31" s="202"/>
      <c r="DGF31" s="202"/>
      <c r="DGG31" s="202"/>
      <c r="DGH31" s="202"/>
      <c r="DGI31" s="202"/>
      <c r="DGJ31" s="202"/>
      <c r="DGK31" s="202"/>
      <c r="DGL31" s="202"/>
      <c r="DGM31" s="202"/>
      <c r="DGN31" s="202"/>
      <c r="DGO31" s="202"/>
      <c r="DGP31" s="202"/>
      <c r="DGQ31" s="202"/>
      <c r="DGR31" s="202"/>
      <c r="DGS31" s="202"/>
      <c r="DGT31" s="202"/>
      <c r="DGU31" s="202"/>
      <c r="DGV31" s="202"/>
      <c r="DGW31" s="202"/>
      <c r="DGX31" s="202"/>
      <c r="DGY31" s="202"/>
      <c r="DGZ31" s="202"/>
      <c r="DHA31" s="202"/>
      <c r="DHB31" s="202"/>
      <c r="DHC31" s="202"/>
      <c r="DHD31" s="202"/>
      <c r="DHE31" s="202"/>
      <c r="DHF31" s="202"/>
      <c r="DHG31" s="202"/>
      <c r="DHH31" s="202"/>
      <c r="DHI31" s="202"/>
      <c r="DHJ31" s="202"/>
      <c r="DHK31" s="202"/>
      <c r="DHL31" s="202"/>
      <c r="DHM31" s="202"/>
      <c r="DHN31" s="202"/>
      <c r="DHO31" s="202"/>
      <c r="DHP31" s="202"/>
      <c r="DHQ31" s="202"/>
      <c r="DHR31" s="202"/>
      <c r="DHS31" s="202"/>
      <c r="DHT31" s="202"/>
      <c r="DHU31" s="202"/>
      <c r="DHV31" s="202"/>
      <c r="DHW31" s="202"/>
      <c r="DHX31" s="202"/>
      <c r="DHY31" s="202"/>
      <c r="DHZ31" s="202"/>
      <c r="DIA31" s="202"/>
      <c r="DIB31" s="202"/>
      <c r="DIC31" s="202"/>
      <c r="DID31" s="202"/>
      <c r="DIE31" s="202"/>
      <c r="DIF31" s="202"/>
      <c r="DIG31" s="202"/>
      <c r="DIH31" s="202"/>
      <c r="DII31" s="202"/>
      <c r="DIJ31" s="202"/>
      <c r="DIK31" s="202"/>
      <c r="DIL31" s="202"/>
      <c r="DIM31" s="202"/>
      <c r="DIN31" s="202"/>
      <c r="DIO31" s="202"/>
      <c r="DIP31" s="202"/>
      <c r="DIQ31" s="202"/>
      <c r="DIR31" s="202"/>
      <c r="DIS31" s="202"/>
      <c r="DIT31" s="202"/>
      <c r="DIU31" s="202"/>
      <c r="DIV31" s="202"/>
      <c r="DIW31" s="202"/>
      <c r="DIX31" s="202"/>
      <c r="DIY31" s="202"/>
      <c r="DIZ31" s="202"/>
      <c r="DJA31" s="202"/>
      <c r="DJB31" s="202"/>
      <c r="DJC31" s="202"/>
      <c r="DJD31" s="202"/>
      <c r="DJE31" s="202"/>
      <c r="DJF31" s="202"/>
      <c r="DJG31" s="202"/>
      <c r="DJH31" s="202"/>
      <c r="DJI31" s="202"/>
      <c r="DJJ31" s="202"/>
      <c r="DJK31" s="202"/>
      <c r="DJL31" s="202"/>
      <c r="DJM31" s="202"/>
      <c r="DJN31" s="202"/>
      <c r="DJO31" s="202"/>
      <c r="DJP31" s="202"/>
      <c r="DJQ31" s="202"/>
      <c r="DJR31" s="202"/>
      <c r="DJS31" s="202"/>
      <c r="DJT31" s="202"/>
      <c r="DJU31" s="202"/>
      <c r="DJV31" s="202"/>
      <c r="DJW31" s="202"/>
      <c r="DJX31" s="202"/>
      <c r="DJY31" s="202"/>
      <c r="DJZ31" s="202"/>
      <c r="DKA31" s="202"/>
      <c r="DKB31" s="202"/>
      <c r="DKC31" s="202"/>
      <c r="DKD31" s="202"/>
      <c r="DKE31" s="202"/>
      <c r="DKF31" s="202"/>
      <c r="DKG31" s="202"/>
      <c r="DKH31" s="202"/>
      <c r="DKI31" s="202"/>
      <c r="DKJ31" s="202"/>
      <c r="DKK31" s="202"/>
      <c r="DKL31" s="202"/>
      <c r="DKM31" s="202"/>
      <c r="DKN31" s="202"/>
      <c r="DKO31" s="202"/>
      <c r="DKP31" s="202"/>
      <c r="DKQ31" s="202"/>
      <c r="DKR31" s="202"/>
      <c r="DKS31" s="202"/>
      <c r="DKT31" s="202"/>
      <c r="DKU31" s="202"/>
      <c r="DKV31" s="202"/>
      <c r="DKW31" s="202"/>
      <c r="DKX31" s="202"/>
      <c r="DKY31" s="202"/>
      <c r="DKZ31" s="202"/>
      <c r="DLA31" s="202"/>
      <c r="DLB31" s="202"/>
      <c r="DLC31" s="202"/>
      <c r="DLD31" s="202"/>
      <c r="DLE31" s="202"/>
      <c r="DLF31" s="202"/>
      <c r="DLG31" s="202"/>
      <c r="DLH31" s="202"/>
      <c r="DLI31" s="202"/>
      <c r="DLJ31" s="202"/>
      <c r="DLK31" s="202"/>
      <c r="DLL31" s="202"/>
      <c r="DLM31" s="202"/>
      <c r="DLN31" s="202"/>
      <c r="DLO31" s="202"/>
      <c r="DLP31" s="202"/>
      <c r="DLQ31" s="202"/>
      <c r="DLR31" s="202"/>
      <c r="DLS31" s="202"/>
      <c r="DLT31" s="202"/>
      <c r="DLU31" s="202"/>
      <c r="DLV31" s="202"/>
      <c r="DLW31" s="202"/>
      <c r="DLX31" s="202"/>
      <c r="DLY31" s="202"/>
      <c r="DLZ31" s="202"/>
      <c r="DMA31" s="202"/>
      <c r="DMB31" s="202"/>
      <c r="DMC31" s="202"/>
      <c r="DMD31" s="202"/>
      <c r="DME31" s="202"/>
      <c r="DMF31" s="202"/>
      <c r="DMG31" s="202"/>
      <c r="DMH31" s="202"/>
      <c r="DMI31" s="202"/>
      <c r="DMJ31" s="202"/>
      <c r="DMK31" s="202"/>
      <c r="DML31" s="202"/>
      <c r="DMM31" s="202"/>
      <c r="DMN31" s="202"/>
      <c r="DMO31" s="202"/>
      <c r="DMP31" s="202"/>
      <c r="DMQ31" s="202"/>
      <c r="DMR31" s="202"/>
      <c r="DMS31" s="202"/>
      <c r="DMT31" s="202"/>
      <c r="DMU31" s="202"/>
      <c r="DMV31" s="202"/>
      <c r="DMW31" s="202"/>
      <c r="DMX31" s="202"/>
      <c r="DMY31" s="202"/>
      <c r="DMZ31" s="202"/>
      <c r="DNA31" s="202"/>
      <c r="DNB31" s="202"/>
      <c r="DNC31" s="202"/>
      <c r="DND31" s="202"/>
      <c r="DNE31" s="202"/>
      <c r="DNF31" s="202"/>
      <c r="DNG31" s="202"/>
      <c r="DNH31" s="202"/>
      <c r="DNI31" s="202"/>
      <c r="DNJ31" s="202"/>
      <c r="DNK31" s="202"/>
      <c r="DNL31" s="202"/>
      <c r="DNM31" s="202"/>
      <c r="DNN31" s="202"/>
      <c r="DNO31" s="202"/>
      <c r="DNP31" s="202"/>
      <c r="DNQ31" s="202"/>
      <c r="DNR31" s="202"/>
      <c r="DNS31" s="202"/>
      <c r="DNT31" s="202"/>
      <c r="DNU31" s="202"/>
      <c r="DNV31" s="202"/>
      <c r="DNW31" s="202"/>
      <c r="DNX31" s="202"/>
      <c r="DNY31" s="202"/>
      <c r="DNZ31" s="202"/>
      <c r="DOA31" s="202"/>
      <c r="DOB31" s="202"/>
      <c r="DOC31" s="202"/>
      <c r="DOD31" s="202"/>
      <c r="DOE31" s="202"/>
      <c r="DOF31" s="202"/>
      <c r="DOG31" s="202"/>
      <c r="DOH31" s="202"/>
      <c r="DOI31" s="202"/>
      <c r="DOJ31" s="202"/>
      <c r="DOK31" s="202"/>
      <c r="DOL31" s="202"/>
      <c r="DOM31" s="202"/>
      <c r="DON31" s="202"/>
      <c r="DOO31" s="202"/>
      <c r="DOP31" s="202"/>
      <c r="DOQ31" s="202"/>
      <c r="DOR31" s="202"/>
      <c r="DOS31" s="202"/>
      <c r="DOT31" s="202"/>
      <c r="DOU31" s="202"/>
      <c r="DOV31" s="202"/>
      <c r="DOW31" s="202"/>
      <c r="DOX31" s="202"/>
      <c r="DOY31" s="202"/>
      <c r="DOZ31" s="202"/>
      <c r="DPA31" s="202"/>
      <c r="DPB31" s="202"/>
      <c r="DPC31" s="202"/>
      <c r="DPD31" s="202"/>
      <c r="DPE31" s="202"/>
      <c r="DPF31" s="202"/>
      <c r="DPG31" s="202"/>
      <c r="DPH31" s="202"/>
      <c r="DPI31" s="202"/>
      <c r="DPJ31" s="202"/>
      <c r="DPK31" s="202"/>
      <c r="DPL31" s="202"/>
      <c r="DPM31" s="202"/>
      <c r="DPN31" s="202"/>
      <c r="DPO31" s="202"/>
      <c r="DPP31" s="202"/>
      <c r="DPQ31" s="202"/>
      <c r="DPR31" s="202"/>
      <c r="DPS31" s="202"/>
      <c r="DPT31" s="202"/>
      <c r="DPU31" s="202"/>
      <c r="DPV31" s="202"/>
      <c r="DPW31" s="202"/>
      <c r="DPX31" s="202"/>
      <c r="DPY31" s="202"/>
      <c r="DPZ31" s="202"/>
      <c r="DQA31" s="202"/>
      <c r="DQB31" s="202"/>
      <c r="DQC31" s="202"/>
      <c r="DQD31" s="202"/>
      <c r="DQE31" s="202"/>
      <c r="DQF31" s="202"/>
      <c r="DQG31" s="202"/>
      <c r="DQH31" s="202"/>
      <c r="DQI31" s="202"/>
      <c r="DQJ31" s="202"/>
      <c r="DQK31" s="202"/>
      <c r="DQL31" s="202"/>
      <c r="DQM31" s="202"/>
      <c r="DQN31" s="202"/>
      <c r="DQO31" s="202"/>
      <c r="DQP31" s="202"/>
      <c r="DQQ31" s="202"/>
      <c r="DQR31" s="202"/>
      <c r="DQS31" s="202"/>
      <c r="DQT31" s="202"/>
      <c r="DQU31" s="202"/>
      <c r="DQV31" s="202"/>
      <c r="DQW31" s="202"/>
      <c r="DQX31" s="202"/>
      <c r="DQY31" s="202"/>
      <c r="DQZ31" s="202"/>
      <c r="DRA31" s="202"/>
      <c r="DRB31" s="202"/>
      <c r="DRC31" s="202"/>
      <c r="DRD31" s="202"/>
      <c r="DRE31" s="202"/>
      <c r="DRF31" s="202"/>
      <c r="DRG31" s="202"/>
      <c r="DRH31" s="202"/>
      <c r="DRI31" s="202"/>
      <c r="DRJ31" s="202"/>
      <c r="DRK31" s="202"/>
      <c r="DRL31" s="202"/>
      <c r="DRM31" s="202"/>
      <c r="DRN31" s="202"/>
      <c r="DRO31" s="202"/>
      <c r="DRP31" s="202"/>
      <c r="DRQ31" s="202"/>
      <c r="DRR31" s="202"/>
      <c r="DRS31" s="202"/>
      <c r="DRT31" s="202"/>
      <c r="DRU31" s="202"/>
      <c r="DRV31" s="202"/>
      <c r="DRW31" s="202"/>
      <c r="DRX31" s="202"/>
      <c r="DRY31" s="202"/>
      <c r="DRZ31" s="202"/>
      <c r="DSA31" s="202"/>
      <c r="DSB31" s="202"/>
      <c r="DSC31" s="202"/>
      <c r="DSD31" s="202"/>
      <c r="DSE31" s="202"/>
      <c r="DSF31" s="202"/>
      <c r="DSG31" s="202"/>
      <c r="DSH31" s="202"/>
      <c r="DSI31" s="202"/>
      <c r="DSJ31" s="202"/>
      <c r="DSK31" s="202"/>
      <c r="DSL31" s="202"/>
      <c r="DSM31" s="202"/>
      <c r="DSN31" s="202"/>
      <c r="DSO31" s="202"/>
      <c r="DSP31" s="202"/>
      <c r="DSQ31" s="202"/>
      <c r="DSR31" s="202"/>
      <c r="DSS31" s="202"/>
      <c r="DST31" s="202"/>
      <c r="DSU31" s="202"/>
      <c r="DSV31" s="202"/>
      <c r="DSW31" s="202"/>
      <c r="DSX31" s="202"/>
      <c r="DSY31" s="202"/>
      <c r="DSZ31" s="202"/>
      <c r="DTA31" s="202"/>
      <c r="DTB31" s="202"/>
      <c r="DTC31" s="202"/>
      <c r="DTD31" s="202"/>
      <c r="DTE31" s="202"/>
      <c r="DTF31" s="202"/>
      <c r="DTG31" s="202"/>
      <c r="DTH31" s="202"/>
      <c r="DTI31" s="202"/>
      <c r="DTJ31" s="202"/>
      <c r="DTK31" s="202"/>
      <c r="DTL31" s="202"/>
      <c r="DTM31" s="202"/>
      <c r="DTN31" s="202"/>
      <c r="DTO31" s="202"/>
      <c r="DTP31" s="202"/>
      <c r="DTQ31" s="202"/>
      <c r="DTR31" s="202"/>
      <c r="DTS31" s="202"/>
      <c r="DTT31" s="202"/>
      <c r="DTU31" s="202"/>
      <c r="DTV31" s="202"/>
      <c r="DTW31" s="202"/>
      <c r="DTX31" s="202"/>
      <c r="DTY31" s="202"/>
      <c r="DTZ31" s="202"/>
      <c r="DUA31" s="202"/>
      <c r="DUB31" s="202"/>
      <c r="DUC31" s="202"/>
      <c r="DUD31" s="202"/>
      <c r="DUE31" s="202"/>
      <c r="DUF31" s="202"/>
      <c r="DUG31" s="202"/>
      <c r="DUH31" s="202"/>
      <c r="DUI31" s="202"/>
      <c r="DUJ31" s="202"/>
      <c r="DUK31" s="202"/>
      <c r="DUL31" s="202"/>
      <c r="DUM31" s="202"/>
      <c r="DUN31" s="202"/>
      <c r="DUO31" s="202"/>
      <c r="DUP31" s="202"/>
      <c r="DUQ31" s="202"/>
      <c r="DUR31" s="202"/>
      <c r="DUS31" s="202"/>
      <c r="DUT31" s="202"/>
      <c r="DUU31" s="202"/>
      <c r="DUV31" s="202"/>
      <c r="DUW31" s="202"/>
      <c r="DUX31" s="202"/>
      <c r="DUY31" s="202"/>
      <c r="DUZ31" s="202"/>
      <c r="DVA31" s="202"/>
      <c r="DVB31" s="202"/>
      <c r="DVC31" s="202"/>
      <c r="DVD31" s="202"/>
      <c r="DVE31" s="202"/>
      <c r="DVF31" s="202"/>
      <c r="DVG31" s="202"/>
      <c r="DVH31" s="202"/>
      <c r="DVI31" s="202"/>
      <c r="DVJ31" s="202"/>
      <c r="DVK31" s="202"/>
      <c r="DVL31" s="202"/>
      <c r="DVM31" s="202"/>
      <c r="DVN31" s="202"/>
      <c r="DVO31" s="202"/>
      <c r="DVP31" s="202"/>
      <c r="DVQ31" s="202"/>
      <c r="DVR31" s="202"/>
      <c r="DVS31" s="202"/>
      <c r="DVT31" s="202"/>
      <c r="DVU31" s="202"/>
      <c r="DVV31" s="202"/>
      <c r="DVW31" s="202"/>
      <c r="DVX31" s="202"/>
      <c r="DVY31" s="202"/>
      <c r="DVZ31" s="202"/>
      <c r="DWA31" s="202"/>
      <c r="DWB31" s="202"/>
      <c r="DWC31" s="202"/>
      <c r="DWD31" s="202"/>
      <c r="DWE31" s="202"/>
      <c r="DWF31" s="202"/>
      <c r="DWG31" s="202"/>
      <c r="DWH31" s="202"/>
      <c r="DWI31" s="202"/>
      <c r="DWJ31" s="202"/>
      <c r="DWK31" s="202"/>
      <c r="DWL31" s="202"/>
      <c r="DWM31" s="202"/>
      <c r="DWN31" s="202"/>
      <c r="DWO31" s="202"/>
      <c r="DWP31" s="202"/>
      <c r="DWQ31" s="202"/>
      <c r="DWR31" s="202"/>
      <c r="DWS31" s="202"/>
      <c r="DWT31" s="202"/>
      <c r="DWU31" s="202"/>
      <c r="DWV31" s="202"/>
      <c r="DWW31" s="202"/>
      <c r="DWX31" s="202"/>
      <c r="DWY31" s="202"/>
      <c r="DWZ31" s="202"/>
      <c r="DXA31" s="202"/>
      <c r="DXB31" s="202"/>
      <c r="DXC31" s="202"/>
      <c r="DXD31" s="202"/>
      <c r="DXE31" s="202"/>
      <c r="DXF31" s="202"/>
      <c r="DXG31" s="202"/>
      <c r="DXH31" s="202"/>
      <c r="DXI31" s="202"/>
      <c r="DXJ31" s="202"/>
      <c r="DXK31" s="202"/>
      <c r="DXL31" s="202"/>
      <c r="DXM31" s="202"/>
      <c r="DXN31" s="202"/>
      <c r="DXO31" s="202"/>
      <c r="DXP31" s="202"/>
      <c r="DXQ31" s="202"/>
      <c r="DXR31" s="202"/>
      <c r="DXS31" s="202"/>
      <c r="DXT31" s="202"/>
      <c r="DXU31" s="202"/>
      <c r="DXV31" s="202"/>
      <c r="DXW31" s="202"/>
      <c r="DXX31" s="202"/>
      <c r="DXY31" s="202"/>
      <c r="DXZ31" s="202"/>
      <c r="DYA31" s="202"/>
      <c r="DYB31" s="202"/>
      <c r="DYC31" s="202"/>
      <c r="DYD31" s="202"/>
      <c r="DYE31" s="202"/>
      <c r="DYF31" s="202"/>
      <c r="DYG31" s="202"/>
      <c r="DYH31" s="202"/>
      <c r="DYI31" s="202"/>
      <c r="DYJ31" s="202"/>
      <c r="DYK31" s="202"/>
      <c r="DYL31" s="202"/>
      <c r="DYM31" s="202"/>
      <c r="DYN31" s="202"/>
      <c r="DYO31" s="202"/>
      <c r="DYP31" s="202"/>
      <c r="DYQ31" s="202"/>
      <c r="DYR31" s="202"/>
      <c r="DYS31" s="202"/>
      <c r="DYT31" s="202"/>
      <c r="DYU31" s="202"/>
      <c r="DYV31" s="202"/>
      <c r="DYW31" s="202"/>
      <c r="DYX31" s="202"/>
      <c r="DYY31" s="202"/>
      <c r="DYZ31" s="202"/>
      <c r="DZA31" s="202"/>
      <c r="DZB31" s="202"/>
      <c r="DZC31" s="202"/>
      <c r="DZD31" s="202"/>
      <c r="DZE31" s="202"/>
      <c r="DZF31" s="202"/>
      <c r="DZG31" s="202"/>
      <c r="DZH31" s="202"/>
      <c r="DZI31" s="202"/>
      <c r="DZJ31" s="202"/>
      <c r="DZK31" s="202"/>
      <c r="DZL31" s="202"/>
      <c r="DZM31" s="202"/>
      <c r="DZN31" s="202"/>
      <c r="DZO31" s="202"/>
      <c r="DZP31" s="202"/>
      <c r="DZQ31" s="202"/>
      <c r="DZR31" s="202"/>
      <c r="DZS31" s="202"/>
      <c r="DZT31" s="202"/>
      <c r="DZU31" s="202"/>
      <c r="DZV31" s="202"/>
      <c r="DZW31" s="202"/>
      <c r="DZX31" s="202"/>
      <c r="DZY31" s="202"/>
      <c r="DZZ31" s="202"/>
      <c r="EAA31" s="202"/>
      <c r="EAB31" s="202"/>
      <c r="EAC31" s="202"/>
      <c r="EAD31" s="202"/>
      <c r="EAE31" s="202"/>
      <c r="EAF31" s="202"/>
      <c r="EAG31" s="202"/>
      <c r="EAH31" s="202"/>
      <c r="EAI31" s="202"/>
      <c r="EAJ31" s="202"/>
      <c r="EAK31" s="202"/>
      <c r="EAL31" s="202"/>
      <c r="EAM31" s="202"/>
      <c r="EAN31" s="202"/>
      <c r="EAO31" s="202"/>
      <c r="EAP31" s="202"/>
      <c r="EAQ31" s="202"/>
      <c r="EAR31" s="202"/>
      <c r="EAS31" s="202"/>
      <c r="EAT31" s="202"/>
      <c r="EAU31" s="202"/>
      <c r="EAV31" s="202"/>
      <c r="EAW31" s="202"/>
      <c r="EAX31" s="202"/>
      <c r="EAY31" s="202"/>
      <c r="EAZ31" s="202"/>
      <c r="EBA31" s="202"/>
      <c r="EBB31" s="202"/>
      <c r="EBC31" s="202"/>
      <c r="EBD31" s="202"/>
      <c r="EBE31" s="202"/>
      <c r="EBF31" s="202"/>
      <c r="EBG31" s="202"/>
      <c r="EBH31" s="202"/>
      <c r="EBI31" s="202"/>
      <c r="EBJ31" s="202"/>
      <c r="EBK31" s="202"/>
      <c r="EBL31" s="202"/>
      <c r="EBM31" s="202"/>
      <c r="EBN31" s="202"/>
      <c r="EBO31" s="202"/>
      <c r="EBP31" s="202"/>
      <c r="EBQ31" s="202"/>
      <c r="EBR31" s="202"/>
      <c r="EBS31" s="202"/>
      <c r="EBT31" s="202"/>
      <c r="EBU31" s="202"/>
      <c r="EBV31" s="202"/>
      <c r="EBW31" s="202"/>
      <c r="EBX31" s="202"/>
      <c r="EBY31" s="202"/>
      <c r="EBZ31" s="202"/>
      <c r="ECA31" s="202"/>
      <c r="ECB31" s="202"/>
      <c r="ECC31" s="202"/>
      <c r="ECD31" s="202"/>
      <c r="ECE31" s="202"/>
      <c r="ECF31" s="202"/>
      <c r="ECG31" s="202"/>
      <c r="ECH31" s="202"/>
      <c r="ECI31" s="202"/>
      <c r="ECJ31" s="202"/>
      <c r="ECK31" s="202"/>
      <c r="ECL31" s="202"/>
      <c r="ECM31" s="202"/>
      <c r="ECN31" s="202"/>
      <c r="ECO31" s="202"/>
      <c r="ECP31" s="202"/>
      <c r="ECQ31" s="202"/>
      <c r="ECR31" s="202"/>
      <c r="ECS31" s="202"/>
      <c r="ECT31" s="202"/>
      <c r="ECU31" s="202"/>
      <c r="ECV31" s="202"/>
      <c r="ECW31" s="202"/>
      <c r="ECX31" s="202"/>
      <c r="ECY31" s="202"/>
      <c r="ECZ31" s="202"/>
      <c r="EDA31" s="202"/>
      <c r="EDB31" s="202"/>
      <c r="EDC31" s="202"/>
      <c r="EDD31" s="202"/>
      <c r="EDE31" s="202"/>
      <c r="EDF31" s="202"/>
      <c r="EDG31" s="202"/>
      <c r="EDH31" s="202"/>
      <c r="EDI31" s="202"/>
      <c r="EDJ31" s="202"/>
      <c r="EDK31" s="202"/>
      <c r="EDL31" s="202"/>
      <c r="EDM31" s="202"/>
      <c r="EDN31" s="202"/>
      <c r="EDO31" s="202"/>
      <c r="EDP31" s="202"/>
      <c r="EDQ31" s="202"/>
      <c r="EDR31" s="202"/>
      <c r="EDS31" s="202"/>
      <c r="EDT31" s="202"/>
      <c r="EDU31" s="202"/>
      <c r="EDV31" s="202"/>
      <c r="EDW31" s="202"/>
      <c r="EDX31" s="202"/>
      <c r="EDY31" s="202"/>
      <c r="EDZ31" s="202"/>
      <c r="EEA31" s="202"/>
      <c r="EEB31" s="202"/>
      <c r="EEC31" s="202"/>
      <c r="EED31" s="202"/>
      <c r="EEE31" s="202"/>
      <c r="EEF31" s="202"/>
      <c r="EEG31" s="202"/>
      <c r="EEH31" s="202"/>
      <c r="EEI31" s="202"/>
      <c r="EEJ31" s="202"/>
      <c r="EEK31" s="202"/>
      <c r="EEL31" s="202"/>
      <c r="EEM31" s="202"/>
      <c r="EEN31" s="202"/>
      <c r="EEO31" s="202"/>
      <c r="EEP31" s="202"/>
      <c r="EEQ31" s="202"/>
      <c r="EER31" s="202"/>
      <c r="EES31" s="202"/>
      <c r="EET31" s="202"/>
      <c r="EEU31" s="202"/>
      <c r="EEV31" s="202"/>
      <c r="EEW31" s="202"/>
      <c r="EEX31" s="202"/>
      <c r="EEY31" s="202"/>
      <c r="EEZ31" s="202"/>
      <c r="EFA31" s="202"/>
      <c r="EFB31" s="202"/>
      <c r="EFC31" s="202"/>
      <c r="EFD31" s="202"/>
      <c r="EFE31" s="202"/>
      <c r="EFF31" s="202"/>
      <c r="EFG31" s="202"/>
      <c r="EFH31" s="202"/>
      <c r="EFI31" s="202"/>
      <c r="EFJ31" s="202"/>
      <c r="EFK31" s="202"/>
      <c r="EFL31" s="202"/>
      <c r="EFM31" s="202"/>
      <c r="EFN31" s="202"/>
      <c r="EFO31" s="202"/>
      <c r="EFP31" s="202"/>
      <c r="EFQ31" s="202"/>
      <c r="EFR31" s="202"/>
      <c r="EFS31" s="202"/>
      <c r="EFT31" s="202"/>
      <c r="EFU31" s="202"/>
      <c r="EFV31" s="202"/>
      <c r="EFW31" s="202"/>
      <c r="EFX31" s="202"/>
      <c r="EFY31" s="202"/>
      <c r="EFZ31" s="202"/>
      <c r="EGA31" s="202"/>
      <c r="EGB31" s="202"/>
      <c r="EGC31" s="202"/>
      <c r="EGD31" s="202"/>
      <c r="EGE31" s="202"/>
      <c r="EGF31" s="202"/>
      <c r="EGG31" s="202"/>
      <c r="EGH31" s="202"/>
      <c r="EGI31" s="202"/>
      <c r="EGJ31" s="202"/>
      <c r="EGK31" s="202"/>
      <c r="EGL31" s="202"/>
      <c r="EGM31" s="202"/>
      <c r="EGN31" s="202"/>
      <c r="EGO31" s="202"/>
      <c r="EGP31" s="202"/>
      <c r="EGQ31" s="202"/>
      <c r="EGR31" s="202"/>
      <c r="EGS31" s="202"/>
      <c r="EGT31" s="202"/>
      <c r="EGU31" s="202"/>
      <c r="EGV31" s="202"/>
      <c r="EGW31" s="202"/>
      <c r="EGX31" s="202"/>
      <c r="EGY31" s="202"/>
      <c r="EGZ31" s="202"/>
      <c r="EHA31" s="202"/>
      <c r="EHB31" s="202"/>
      <c r="EHC31" s="202"/>
      <c r="EHD31" s="202"/>
      <c r="EHE31" s="202"/>
      <c r="EHF31" s="202"/>
      <c r="EHG31" s="202"/>
      <c r="EHH31" s="202"/>
      <c r="EHI31" s="202"/>
      <c r="EHJ31" s="202"/>
      <c r="EHK31" s="202"/>
      <c r="EHL31" s="202"/>
      <c r="EHM31" s="202"/>
      <c r="EHN31" s="202"/>
      <c r="EHO31" s="202"/>
      <c r="EHP31" s="202"/>
      <c r="EHQ31" s="202"/>
      <c r="EHR31" s="202"/>
      <c r="EHS31" s="202"/>
      <c r="EHT31" s="202"/>
      <c r="EHU31" s="202"/>
      <c r="EHV31" s="202"/>
      <c r="EHW31" s="202"/>
      <c r="EHX31" s="202"/>
      <c r="EHY31" s="202"/>
      <c r="EHZ31" s="202"/>
      <c r="EIA31" s="202"/>
      <c r="EIB31" s="202"/>
      <c r="EIC31" s="202"/>
      <c r="EID31" s="202"/>
      <c r="EIE31" s="202"/>
      <c r="EIF31" s="202"/>
      <c r="EIG31" s="202"/>
      <c r="EIH31" s="202"/>
      <c r="EII31" s="202"/>
      <c r="EIJ31" s="202"/>
      <c r="EIK31" s="202"/>
      <c r="EIL31" s="202"/>
      <c r="EIM31" s="202"/>
      <c r="EIN31" s="202"/>
      <c r="EIO31" s="202"/>
      <c r="EIP31" s="202"/>
      <c r="EIQ31" s="202"/>
      <c r="EIR31" s="202"/>
      <c r="EIS31" s="202"/>
      <c r="EIT31" s="202"/>
      <c r="EIU31" s="202"/>
      <c r="EIV31" s="202"/>
      <c r="EIW31" s="202"/>
      <c r="EIX31" s="202"/>
      <c r="EIY31" s="202"/>
      <c r="EIZ31" s="202"/>
      <c r="EJA31" s="202"/>
      <c r="EJB31" s="202"/>
      <c r="EJC31" s="202"/>
      <c r="EJD31" s="202"/>
      <c r="EJE31" s="202"/>
      <c r="EJF31" s="202"/>
      <c r="EJG31" s="202"/>
      <c r="EJH31" s="202"/>
      <c r="EJI31" s="202"/>
      <c r="EJJ31" s="202"/>
      <c r="EJK31" s="202"/>
      <c r="EJL31" s="202"/>
      <c r="EJM31" s="202"/>
      <c r="EJN31" s="202"/>
      <c r="EJO31" s="202"/>
      <c r="EJP31" s="202"/>
      <c r="EJQ31" s="202"/>
      <c r="EJR31" s="202"/>
      <c r="EJS31" s="202"/>
      <c r="EJT31" s="202"/>
      <c r="EJU31" s="202"/>
      <c r="EJV31" s="202"/>
      <c r="EJW31" s="202"/>
      <c r="EJX31" s="202"/>
      <c r="EJY31" s="202"/>
      <c r="EJZ31" s="202"/>
      <c r="EKA31" s="202"/>
      <c r="EKB31" s="202"/>
      <c r="EKC31" s="202"/>
      <c r="EKD31" s="202"/>
      <c r="EKE31" s="202"/>
      <c r="EKF31" s="202"/>
      <c r="EKG31" s="202"/>
      <c r="EKH31" s="202"/>
      <c r="EKI31" s="202"/>
      <c r="EKJ31" s="202"/>
      <c r="EKK31" s="202"/>
      <c r="EKL31" s="202"/>
      <c r="EKM31" s="202"/>
      <c r="EKN31" s="202"/>
      <c r="EKO31" s="202"/>
      <c r="EKP31" s="202"/>
      <c r="EKQ31" s="202"/>
      <c r="EKR31" s="202"/>
      <c r="EKS31" s="202"/>
      <c r="EKT31" s="202"/>
      <c r="EKU31" s="202"/>
      <c r="EKV31" s="202"/>
      <c r="EKW31" s="202"/>
      <c r="EKX31" s="202"/>
      <c r="EKY31" s="202"/>
      <c r="EKZ31" s="202"/>
      <c r="ELA31" s="202"/>
      <c r="ELB31" s="202"/>
      <c r="ELC31" s="202"/>
      <c r="ELD31" s="202"/>
      <c r="ELE31" s="202"/>
      <c r="ELF31" s="202"/>
      <c r="ELG31" s="202"/>
      <c r="ELH31" s="202"/>
      <c r="ELI31" s="202"/>
      <c r="ELJ31" s="202"/>
      <c r="ELK31" s="202"/>
      <c r="ELL31" s="202"/>
      <c r="ELM31" s="202"/>
      <c r="ELN31" s="202"/>
      <c r="ELO31" s="202"/>
      <c r="ELP31" s="202"/>
      <c r="ELQ31" s="202"/>
      <c r="ELR31" s="202"/>
      <c r="ELS31" s="202"/>
      <c r="ELT31" s="202"/>
      <c r="ELU31" s="202"/>
      <c r="ELV31" s="202"/>
      <c r="ELW31" s="202"/>
      <c r="ELX31" s="202"/>
      <c r="ELY31" s="202"/>
      <c r="ELZ31" s="202"/>
      <c r="EMA31" s="202"/>
      <c r="EMB31" s="202"/>
      <c r="EMC31" s="202"/>
      <c r="EMD31" s="202"/>
      <c r="EME31" s="202"/>
      <c r="EMF31" s="202"/>
      <c r="EMG31" s="202"/>
      <c r="EMH31" s="202"/>
      <c r="EMI31" s="202"/>
      <c r="EMJ31" s="202"/>
      <c r="EMK31" s="202"/>
      <c r="EML31" s="202"/>
      <c r="EMM31" s="202"/>
      <c r="EMN31" s="202"/>
      <c r="EMO31" s="202"/>
      <c r="EMP31" s="202"/>
      <c r="EMQ31" s="202"/>
      <c r="EMR31" s="202"/>
      <c r="EMS31" s="202"/>
      <c r="EMT31" s="202"/>
      <c r="EMU31" s="202"/>
      <c r="EMV31" s="202"/>
      <c r="EMW31" s="202"/>
      <c r="EMX31" s="202"/>
      <c r="EMY31" s="202"/>
      <c r="EMZ31" s="202"/>
      <c r="ENA31" s="202"/>
      <c r="ENB31" s="202"/>
      <c r="ENC31" s="202"/>
      <c r="END31" s="202"/>
      <c r="ENE31" s="202"/>
      <c r="ENF31" s="202"/>
      <c r="ENG31" s="202"/>
      <c r="ENH31" s="202"/>
      <c r="ENI31" s="202"/>
      <c r="ENJ31" s="202"/>
      <c r="ENK31" s="202"/>
      <c r="ENL31" s="202"/>
      <c r="ENM31" s="202"/>
      <c r="ENN31" s="202"/>
      <c r="ENO31" s="202"/>
      <c r="ENP31" s="202"/>
      <c r="ENQ31" s="202"/>
      <c r="ENR31" s="202"/>
      <c r="ENS31" s="202"/>
      <c r="ENT31" s="202"/>
      <c r="ENU31" s="202"/>
      <c r="ENV31" s="202"/>
      <c r="ENW31" s="202"/>
      <c r="ENX31" s="202"/>
      <c r="ENY31" s="202"/>
      <c r="ENZ31" s="202"/>
      <c r="EOA31" s="202"/>
      <c r="EOB31" s="202"/>
      <c r="EOC31" s="202"/>
      <c r="EOD31" s="202"/>
      <c r="EOE31" s="202"/>
      <c r="EOF31" s="202"/>
      <c r="EOG31" s="202"/>
      <c r="EOH31" s="202"/>
      <c r="EOI31" s="202"/>
      <c r="EOJ31" s="202"/>
      <c r="EOK31" s="202"/>
      <c r="EOL31" s="202"/>
      <c r="EOM31" s="202"/>
      <c r="EON31" s="202"/>
      <c r="EOO31" s="202"/>
      <c r="EOP31" s="202"/>
      <c r="EOQ31" s="202"/>
      <c r="EOR31" s="202"/>
      <c r="EOS31" s="202"/>
      <c r="EOT31" s="202"/>
      <c r="EOU31" s="202"/>
      <c r="EOV31" s="202"/>
      <c r="EOW31" s="202"/>
      <c r="EOX31" s="202"/>
      <c r="EOY31" s="202"/>
      <c r="EOZ31" s="202"/>
      <c r="EPA31" s="202"/>
      <c r="EPB31" s="202"/>
      <c r="EPC31" s="202"/>
      <c r="EPD31" s="202"/>
      <c r="EPE31" s="202"/>
      <c r="EPF31" s="202"/>
      <c r="EPG31" s="202"/>
      <c r="EPH31" s="202"/>
      <c r="EPI31" s="202"/>
      <c r="EPJ31" s="202"/>
      <c r="EPK31" s="202"/>
      <c r="EPL31" s="202"/>
      <c r="EPM31" s="202"/>
      <c r="EPN31" s="202"/>
      <c r="EPO31" s="202"/>
      <c r="EPP31" s="202"/>
      <c r="EPQ31" s="202"/>
      <c r="EPR31" s="202"/>
      <c r="EPS31" s="202"/>
      <c r="EPT31" s="202"/>
      <c r="EPU31" s="202"/>
      <c r="EPV31" s="202"/>
      <c r="EPW31" s="202"/>
      <c r="EPX31" s="202"/>
      <c r="EPY31" s="202"/>
      <c r="EPZ31" s="202"/>
      <c r="EQA31" s="202"/>
      <c r="EQB31" s="202"/>
      <c r="EQC31" s="202"/>
      <c r="EQD31" s="202"/>
      <c r="EQE31" s="202"/>
      <c r="EQF31" s="202"/>
      <c r="EQG31" s="202"/>
      <c r="EQH31" s="202"/>
      <c r="EQI31" s="202"/>
      <c r="EQJ31" s="202"/>
      <c r="EQK31" s="202"/>
      <c r="EQL31" s="202"/>
      <c r="EQM31" s="202"/>
      <c r="EQN31" s="202"/>
      <c r="EQO31" s="202"/>
      <c r="EQP31" s="202"/>
      <c r="EQQ31" s="202"/>
      <c r="EQR31" s="202"/>
      <c r="EQS31" s="202"/>
      <c r="EQT31" s="202"/>
      <c r="EQU31" s="202"/>
      <c r="EQV31" s="202"/>
      <c r="EQW31" s="202"/>
      <c r="EQX31" s="202"/>
      <c r="EQY31" s="202"/>
      <c r="EQZ31" s="202"/>
      <c r="ERA31" s="202"/>
      <c r="ERB31" s="202"/>
      <c r="ERC31" s="202"/>
      <c r="ERD31" s="202"/>
      <c r="ERE31" s="202"/>
      <c r="ERF31" s="202"/>
      <c r="ERG31" s="202"/>
      <c r="ERH31" s="202"/>
      <c r="ERI31" s="202"/>
      <c r="ERJ31" s="202"/>
      <c r="ERK31" s="202"/>
      <c r="ERL31" s="202"/>
      <c r="ERM31" s="202"/>
      <c r="ERN31" s="202"/>
      <c r="ERO31" s="202"/>
      <c r="ERP31" s="202"/>
      <c r="ERQ31" s="202"/>
      <c r="ERR31" s="202"/>
      <c r="ERS31" s="202"/>
      <c r="ERT31" s="202"/>
      <c r="ERU31" s="202"/>
      <c r="ERV31" s="202"/>
      <c r="ERW31" s="202"/>
      <c r="ERX31" s="202"/>
      <c r="ERY31" s="202"/>
      <c r="ERZ31" s="202"/>
      <c r="ESA31" s="202"/>
      <c r="ESB31" s="202"/>
      <c r="ESC31" s="202"/>
      <c r="ESD31" s="202"/>
      <c r="ESE31" s="202"/>
      <c r="ESF31" s="202"/>
      <c r="ESG31" s="202"/>
      <c r="ESH31" s="202"/>
      <c r="ESI31" s="202"/>
      <c r="ESJ31" s="202"/>
      <c r="ESK31" s="202"/>
      <c r="ESL31" s="202"/>
      <c r="ESM31" s="202"/>
      <c r="ESN31" s="202"/>
      <c r="ESO31" s="202"/>
      <c r="ESP31" s="202"/>
      <c r="ESQ31" s="202"/>
      <c r="ESR31" s="202"/>
      <c r="ESS31" s="202"/>
      <c r="EST31" s="202"/>
      <c r="ESU31" s="202"/>
      <c r="ESV31" s="202"/>
      <c r="ESW31" s="202"/>
      <c r="ESX31" s="202"/>
      <c r="ESY31" s="202"/>
      <c r="ESZ31" s="202"/>
      <c r="ETA31" s="202"/>
      <c r="ETB31" s="202"/>
      <c r="ETC31" s="202"/>
      <c r="ETD31" s="202"/>
      <c r="ETE31" s="202"/>
      <c r="ETF31" s="202"/>
      <c r="ETG31" s="202"/>
      <c r="ETH31" s="202"/>
      <c r="ETI31" s="202"/>
      <c r="ETJ31" s="202"/>
      <c r="ETK31" s="202"/>
      <c r="ETL31" s="202"/>
      <c r="ETM31" s="202"/>
      <c r="ETN31" s="202"/>
      <c r="ETO31" s="202"/>
      <c r="ETP31" s="202"/>
      <c r="ETQ31" s="202"/>
      <c r="ETR31" s="202"/>
      <c r="ETS31" s="202"/>
      <c r="ETT31" s="202"/>
      <c r="ETU31" s="202"/>
      <c r="ETV31" s="202"/>
      <c r="ETW31" s="202"/>
      <c r="ETX31" s="202"/>
      <c r="ETY31" s="202"/>
      <c r="ETZ31" s="202"/>
      <c r="EUA31" s="202"/>
      <c r="EUB31" s="202"/>
      <c r="EUC31" s="202"/>
      <c r="EUD31" s="202"/>
      <c r="EUE31" s="202"/>
      <c r="EUF31" s="202"/>
      <c r="EUG31" s="202"/>
      <c r="EUH31" s="202"/>
      <c r="EUI31" s="202"/>
      <c r="EUJ31" s="202"/>
      <c r="EUK31" s="202"/>
      <c r="EUL31" s="202"/>
      <c r="EUM31" s="202"/>
      <c r="EUN31" s="202"/>
      <c r="EUO31" s="202"/>
      <c r="EUP31" s="202"/>
      <c r="EUQ31" s="202"/>
      <c r="EUR31" s="202"/>
      <c r="EUS31" s="202"/>
      <c r="EUT31" s="202"/>
      <c r="EUU31" s="202"/>
      <c r="EUV31" s="202"/>
      <c r="EUW31" s="202"/>
      <c r="EUX31" s="202"/>
      <c r="EUY31" s="202"/>
      <c r="EUZ31" s="202"/>
      <c r="EVA31" s="202"/>
      <c r="EVB31" s="202"/>
      <c r="EVC31" s="202"/>
      <c r="EVD31" s="202"/>
      <c r="EVE31" s="202"/>
      <c r="EVF31" s="202"/>
      <c r="EVG31" s="202"/>
      <c r="EVH31" s="202"/>
      <c r="EVI31" s="202"/>
      <c r="EVJ31" s="202"/>
      <c r="EVK31" s="202"/>
      <c r="EVL31" s="202"/>
      <c r="EVM31" s="202"/>
      <c r="EVN31" s="202"/>
      <c r="EVO31" s="202"/>
      <c r="EVP31" s="202"/>
      <c r="EVQ31" s="202"/>
      <c r="EVR31" s="202"/>
      <c r="EVS31" s="202"/>
      <c r="EVT31" s="202"/>
      <c r="EVU31" s="202"/>
      <c r="EVV31" s="202"/>
      <c r="EVW31" s="202"/>
      <c r="EVX31" s="202"/>
      <c r="EVY31" s="202"/>
      <c r="EVZ31" s="202"/>
      <c r="EWA31" s="202"/>
      <c r="EWB31" s="202"/>
      <c r="EWC31" s="202"/>
      <c r="EWD31" s="202"/>
      <c r="EWE31" s="202"/>
      <c r="EWF31" s="202"/>
      <c r="EWG31" s="202"/>
      <c r="EWH31" s="202"/>
      <c r="EWI31" s="202"/>
      <c r="EWJ31" s="202"/>
      <c r="EWK31" s="202"/>
      <c r="EWL31" s="202"/>
      <c r="EWM31" s="202"/>
      <c r="EWN31" s="202"/>
      <c r="EWO31" s="202"/>
      <c r="EWP31" s="202"/>
      <c r="EWQ31" s="202"/>
      <c r="EWR31" s="202"/>
      <c r="EWS31" s="202"/>
      <c r="EWT31" s="202"/>
      <c r="EWU31" s="202"/>
      <c r="EWV31" s="202"/>
      <c r="EWW31" s="202"/>
      <c r="EWX31" s="202"/>
      <c r="EWY31" s="202"/>
      <c r="EWZ31" s="202"/>
      <c r="EXA31" s="202"/>
      <c r="EXB31" s="202"/>
      <c r="EXC31" s="202"/>
      <c r="EXD31" s="202"/>
      <c r="EXE31" s="202"/>
      <c r="EXF31" s="202"/>
      <c r="EXG31" s="202"/>
      <c r="EXH31" s="202"/>
      <c r="EXI31" s="202"/>
      <c r="EXJ31" s="202"/>
      <c r="EXK31" s="202"/>
      <c r="EXL31" s="202"/>
      <c r="EXM31" s="202"/>
      <c r="EXN31" s="202"/>
      <c r="EXO31" s="202"/>
      <c r="EXP31" s="202"/>
      <c r="EXQ31" s="202"/>
      <c r="EXR31" s="202"/>
      <c r="EXS31" s="202"/>
      <c r="EXT31" s="202"/>
      <c r="EXU31" s="202"/>
      <c r="EXV31" s="202"/>
      <c r="EXW31" s="202"/>
      <c r="EXX31" s="202"/>
      <c r="EXY31" s="202"/>
      <c r="EXZ31" s="202"/>
      <c r="EYA31" s="202"/>
      <c r="EYB31" s="202"/>
      <c r="EYC31" s="202"/>
      <c r="EYD31" s="202"/>
      <c r="EYE31" s="202"/>
      <c r="EYF31" s="202"/>
      <c r="EYG31" s="202"/>
      <c r="EYH31" s="202"/>
      <c r="EYI31" s="202"/>
      <c r="EYJ31" s="202"/>
      <c r="EYK31" s="202"/>
      <c r="EYL31" s="202"/>
      <c r="EYM31" s="202"/>
      <c r="EYN31" s="202"/>
      <c r="EYO31" s="202"/>
      <c r="EYP31" s="202"/>
      <c r="EYQ31" s="202"/>
      <c r="EYR31" s="202"/>
      <c r="EYS31" s="202"/>
      <c r="EYT31" s="202"/>
      <c r="EYU31" s="202"/>
      <c r="EYV31" s="202"/>
      <c r="EYW31" s="202"/>
      <c r="EYX31" s="202"/>
      <c r="EYY31" s="202"/>
      <c r="EYZ31" s="202"/>
      <c r="EZA31" s="202"/>
      <c r="EZB31" s="202"/>
      <c r="EZC31" s="202"/>
      <c r="EZD31" s="202"/>
      <c r="EZE31" s="202"/>
      <c r="EZF31" s="202"/>
      <c r="EZG31" s="202"/>
      <c r="EZH31" s="202"/>
      <c r="EZI31" s="202"/>
      <c r="EZJ31" s="202"/>
      <c r="EZK31" s="202"/>
      <c r="EZL31" s="202"/>
      <c r="EZM31" s="202"/>
      <c r="EZN31" s="202"/>
      <c r="EZO31" s="202"/>
      <c r="EZP31" s="202"/>
      <c r="EZQ31" s="202"/>
      <c r="EZR31" s="202"/>
      <c r="EZS31" s="202"/>
      <c r="EZT31" s="202"/>
      <c r="EZU31" s="202"/>
      <c r="EZV31" s="202"/>
      <c r="EZW31" s="202"/>
      <c r="EZX31" s="202"/>
      <c r="EZY31" s="202"/>
      <c r="EZZ31" s="202"/>
      <c r="FAA31" s="202"/>
      <c r="FAB31" s="202"/>
      <c r="FAC31" s="202"/>
      <c r="FAD31" s="202"/>
      <c r="FAE31" s="202"/>
      <c r="FAF31" s="202"/>
      <c r="FAG31" s="202"/>
      <c r="FAH31" s="202"/>
      <c r="FAI31" s="202"/>
      <c r="FAJ31" s="202"/>
      <c r="FAK31" s="202"/>
      <c r="FAL31" s="202"/>
      <c r="FAM31" s="202"/>
      <c r="FAN31" s="202"/>
      <c r="FAO31" s="202"/>
      <c r="FAP31" s="202"/>
      <c r="FAQ31" s="202"/>
      <c r="FAR31" s="202"/>
      <c r="FAS31" s="202"/>
      <c r="FAT31" s="202"/>
      <c r="FAU31" s="202"/>
      <c r="FAV31" s="202"/>
      <c r="FAW31" s="202"/>
      <c r="FAX31" s="202"/>
      <c r="FAY31" s="202"/>
      <c r="FAZ31" s="202"/>
      <c r="FBA31" s="202"/>
      <c r="FBB31" s="202"/>
      <c r="FBC31" s="202"/>
      <c r="FBD31" s="202"/>
      <c r="FBE31" s="202"/>
      <c r="FBF31" s="202"/>
      <c r="FBG31" s="202"/>
      <c r="FBH31" s="202"/>
      <c r="FBI31" s="202"/>
      <c r="FBJ31" s="202"/>
      <c r="FBK31" s="202"/>
      <c r="FBL31" s="202"/>
      <c r="FBM31" s="202"/>
      <c r="FBN31" s="202"/>
      <c r="FBO31" s="202"/>
      <c r="FBP31" s="202"/>
      <c r="FBQ31" s="202"/>
      <c r="FBR31" s="202"/>
      <c r="FBS31" s="202"/>
      <c r="FBT31" s="202"/>
      <c r="FBU31" s="202"/>
      <c r="FBV31" s="202"/>
      <c r="FBW31" s="202"/>
      <c r="FBX31" s="202"/>
      <c r="FBY31" s="202"/>
      <c r="FBZ31" s="202"/>
      <c r="FCA31" s="202"/>
      <c r="FCB31" s="202"/>
      <c r="FCC31" s="202"/>
      <c r="FCD31" s="202"/>
      <c r="FCE31" s="202"/>
      <c r="FCF31" s="202"/>
      <c r="FCG31" s="202"/>
      <c r="FCH31" s="202"/>
      <c r="FCI31" s="202"/>
      <c r="FCJ31" s="202"/>
      <c r="FCK31" s="202"/>
      <c r="FCL31" s="202"/>
      <c r="FCM31" s="202"/>
      <c r="FCN31" s="202"/>
      <c r="FCO31" s="202"/>
      <c r="FCP31" s="202"/>
      <c r="FCQ31" s="202"/>
      <c r="FCR31" s="202"/>
      <c r="FCS31" s="202"/>
      <c r="FCT31" s="202"/>
      <c r="FCU31" s="202"/>
      <c r="FCV31" s="202"/>
      <c r="FCW31" s="202"/>
      <c r="FCX31" s="202"/>
      <c r="FCY31" s="202"/>
      <c r="FCZ31" s="202"/>
      <c r="FDA31" s="202"/>
      <c r="FDB31" s="202"/>
      <c r="FDC31" s="202"/>
      <c r="FDD31" s="202"/>
      <c r="FDE31" s="202"/>
      <c r="FDF31" s="202"/>
      <c r="FDG31" s="202"/>
      <c r="FDH31" s="202"/>
      <c r="FDI31" s="202"/>
      <c r="FDJ31" s="202"/>
      <c r="FDK31" s="202"/>
      <c r="FDL31" s="202"/>
      <c r="FDM31" s="202"/>
      <c r="FDN31" s="202"/>
      <c r="FDO31" s="202"/>
      <c r="FDP31" s="202"/>
      <c r="FDQ31" s="202"/>
      <c r="FDR31" s="202"/>
      <c r="FDS31" s="202"/>
      <c r="FDT31" s="202"/>
      <c r="FDU31" s="202"/>
      <c r="FDV31" s="202"/>
      <c r="FDW31" s="202"/>
      <c r="FDX31" s="202"/>
      <c r="FDY31" s="202"/>
      <c r="FDZ31" s="202"/>
      <c r="FEA31" s="202"/>
      <c r="FEB31" s="202"/>
      <c r="FEC31" s="202"/>
      <c r="FED31" s="202"/>
      <c r="FEE31" s="202"/>
      <c r="FEF31" s="202"/>
      <c r="FEG31" s="202"/>
      <c r="FEH31" s="202"/>
      <c r="FEI31" s="202"/>
      <c r="FEJ31" s="202"/>
      <c r="FEK31" s="202"/>
      <c r="FEL31" s="202"/>
      <c r="FEM31" s="202"/>
      <c r="FEN31" s="202"/>
      <c r="FEO31" s="202"/>
      <c r="FEP31" s="202"/>
      <c r="FEQ31" s="202"/>
      <c r="FER31" s="202"/>
      <c r="FES31" s="202"/>
      <c r="FET31" s="202"/>
      <c r="FEU31" s="202"/>
      <c r="FEV31" s="202"/>
      <c r="FEW31" s="202"/>
      <c r="FEX31" s="202"/>
      <c r="FEY31" s="202"/>
      <c r="FEZ31" s="202"/>
      <c r="FFA31" s="202"/>
      <c r="FFB31" s="202"/>
      <c r="FFC31" s="202"/>
      <c r="FFD31" s="202"/>
      <c r="FFE31" s="202"/>
      <c r="FFF31" s="202"/>
      <c r="FFG31" s="202"/>
      <c r="FFH31" s="202"/>
      <c r="FFI31" s="202"/>
      <c r="FFJ31" s="202"/>
      <c r="FFK31" s="202"/>
      <c r="FFL31" s="202"/>
      <c r="FFM31" s="202"/>
      <c r="FFN31" s="202"/>
      <c r="FFO31" s="202"/>
      <c r="FFP31" s="202"/>
      <c r="FFQ31" s="202"/>
      <c r="FFR31" s="202"/>
      <c r="FFS31" s="202"/>
      <c r="FFT31" s="202"/>
      <c r="FFU31" s="202"/>
      <c r="FFV31" s="202"/>
      <c r="FFW31" s="202"/>
      <c r="FFX31" s="202"/>
      <c r="FFY31" s="202"/>
      <c r="FFZ31" s="202"/>
      <c r="FGA31" s="202"/>
      <c r="FGB31" s="202"/>
      <c r="FGC31" s="202"/>
      <c r="FGD31" s="202"/>
      <c r="FGE31" s="202"/>
      <c r="FGF31" s="202"/>
      <c r="FGG31" s="202"/>
      <c r="FGH31" s="202"/>
      <c r="FGI31" s="202"/>
      <c r="FGJ31" s="202"/>
      <c r="FGK31" s="202"/>
      <c r="FGL31" s="202"/>
      <c r="FGM31" s="202"/>
      <c r="FGN31" s="202"/>
      <c r="FGO31" s="202"/>
      <c r="FGP31" s="202"/>
      <c r="FGQ31" s="202"/>
      <c r="FGR31" s="202"/>
      <c r="FGS31" s="202"/>
      <c r="FGT31" s="202"/>
      <c r="FGU31" s="202"/>
      <c r="FGV31" s="202"/>
      <c r="FGW31" s="202"/>
      <c r="FGX31" s="202"/>
      <c r="FGY31" s="202"/>
      <c r="FGZ31" s="202"/>
      <c r="FHA31" s="202"/>
      <c r="FHB31" s="202"/>
      <c r="FHC31" s="202"/>
      <c r="FHD31" s="202"/>
      <c r="FHE31" s="202"/>
      <c r="FHF31" s="202"/>
      <c r="FHG31" s="202"/>
      <c r="FHH31" s="202"/>
      <c r="FHI31" s="202"/>
      <c r="FHJ31" s="202"/>
      <c r="FHK31" s="202"/>
      <c r="FHL31" s="202"/>
      <c r="FHM31" s="202"/>
      <c r="FHN31" s="202"/>
      <c r="FHO31" s="202"/>
      <c r="FHP31" s="202"/>
      <c r="FHQ31" s="202"/>
      <c r="FHR31" s="202"/>
      <c r="FHS31" s="202"/>
      <c r="FHT31" s="202"/>
      <c r="FHU31" s="202"/>
      <c r="FHV31" s="202"/>
      <c r="FHW31" s="202"/>
      <c r="FHX31" s="202"/>
      <c r="FHY31" s="202"/>
      <c r="FHZ31" s="202"/>
      <c r="FIA31" s="202"/>
      <c r="FIB31" s="202"/>
      <c r="FIC31" s="202"/>
      <c r="FID31" s="202"/>
      <c r="FIE31" s="202"/>
      <c r="FIF31" s="202"/>
      <c r="FIG31" s="202"/>
      <c r="FIH31" s="202"/>
      <c r="FII31" s="202"/>
      <c r="FIJ31" s="202"/>
      <c r="FIK31" s="202"/>
      <c r="FIL31" s="202"/>
      <c r="FIM31" s="202"/>
      <c r="FIN31" s="202"/>
      <c r="FIO31" s="202"/>
      <c r="FIP31" s="202"/>
      <c r="FIQ31" s="202"/>
      <c r="FIR31" s="202"/>
      <c r="FIS31" s="202"/>
      <c r="FIT31" s="202"/>
      <c r="FIU31" s="202"/>
      <c r="FIV31" s="202"/>
      <c r="FIW31" s="202"/>
      <c r="FIX31" s="202"/>
      <c r="FIY31" s="202"/>
      <c r="FIZ31" s="202"/>
      <c r="FJA31" s="202"/>
      <c r="FJB31" s="202"/>
      <c r="FJC31" s="202"/>
      <c r="FJD31" s="202"/>
      <c r="FJE31" s="202"/>
      <c r="FJF31" s="202"/>
      <c r="FJG31" s="202"/>
      <c r="FJH31" s="202"/>
      <c r="FJI31" s="202"/>
      <c r="FJJ31" s="202"/>
      <c r="FJK31" s="202"/>
      <c r="FJL31" s="202"/>
      <c r="FJM31" s="202"/>
      <c r="FJN31" s="202"/>
      <c r="FJO31" s="202"/>
      <c r="FJP31" s="202"/>
      <c r="FJQ31" s="202"/>
      <c r="FJR31" s="202"/>
      <c r="FJS31" s="202"/>
      <c r="FJT31" s="202"/>
      <c r="FJU31" s="202"/>
      <c r="FJV31" s="202"/>
      <c r="FJW31" s="202"/>
      <c r="FJX31" s="202"/>
      <c r="FJY31" s="202"/>
      <c r="FJZ31" s="202"/>
      <c r="FKA31" s="202"/>
      <c r="FKB31" s="202"/>
      <c r="FKC31" s="202"/>
      <c r="FKD31" s="202"/>
      <c r="FKE31" s="202"/>
      <c r="FKF31" s="202"/>
      <c r="FKG31" s="202"/>
      <c r="FKH31" s="202"/>
      <c r="FKI31" s="202"/>
      <c r="FKJ31" s="202"/>
      <c r="FKK31" s="202"/>
      <c r="FKL31" s="202"/>
      <c r="FKM31" s="202"/>
      <c r="FKN31" s="202"/>
      <c r="FKO31" s="202"/>
      <c r="FKP31" s="202"/>
      <c r="FKQ31" s="202"/>
      <c r="FKR31" s="202"/>
      <c r="FKS31" s="202"/>
      <c r="FKT31" s="202"/>
      <c r="FKU31" s="202"/>
      <c r="FKV31" s="202"/>
      <c r="FKW31" s="202"/>
      <c r="FKX31" s="202"/>
      <c r="FKY31" s="202"/>
      <c r="FKZ31" s="202"/>
      <c r="FLA31" s="202"/>
      <c r="FLB31" s="202"/>
      <c r="FLC31" s="202"/>
      <c r="FLD31" s="202"/>
      <c r="FLE31" s="202"/>
      <c r="FLF31" s="202"/>
      <c r="FLG31" s="202"/>
      <c r="FLH31" s="202"/>
      <c r="FLI31" s="202"/>
      <c r="FLJ31" s="202"/>
      <c r="FLK31" s="202"/>
      <c r="FLL31" s="202"/>
      <c r="FLM31" s="202"/>
      <c r="FLN31" s="202"/>
      <c r="FLO31" s="202"/>
      <c r="FLP31" s="202"/>
      <c r="FLQ31" s="202"/>
      <c r="FLR31" s="202"/>
      <c r="FLS31" s="202"/>
      <c r="FLT31" s="202"/>
      <c r="FLU31" s="202"/>
      <c r="FLV31" s="202"/>
      <c r="FLW31" s="202"/>
      <c r="FLX31" s="202"/>
      <c r="FLY31" s="202"/>
      <c r="FLZ31" s="202"/>
      <c r="FMA31" s="202"/>
      <c r="FMB31" s="202"/>
      <c r="FMC31" s="202"/>
      <c r="FMD31" s="202"/>
      <c r="FME31" s="202"/>
      <c r="FMF31" s="202"/>
      <c r="FMG31" s="202"/>
      <c r="FMH31" s="202"/>
      <c r="FMI31" s="202"/>
      <c r="FMJ31" s="202"/>
      <c r="FMK31" s="202"/>
      <c r="FML31" s="202"/>
      <c r="FMM31" s="202"/>
      <c r="FMN31" s="202"/>
      <c r="FMO31" s="202"/>
      <c r="FMP31" s="202"/>
      <c r="FMQ31" s="202"/>
      <c r="FMR31" s="202"/>
      <c r="FMS31" s="202"/>
      <c r="FMT31" s="202"/>
      <c r="FMU31" s="202"/>
      <c r="FMV31" s="202"/>
      <c r="FMW31" s="202"/>
      <c r="FMX31" s="202"/>
      <c r="FMY31" s="202"/>
      <c r="FMZ31" s="202"/>
      <c r="FNA31" s="202"/>
      <c r="FNB31" s="202"/>
      <c r="FNC31" s="202"/>
      <c r="FND31" s="202"/>
      <c r="FNE31" s="202"/>
      <c r="FNF31" s="202"/>
      <c r="FNG31" s="202"/>
      <c r="FNH31" s="202"/>
      <c r="FNI31" s="202"/>
      <c r="FNJ31" s="202"/>
      <c r="FNK31" s="202"/>
      <c r="FNL31" s="202"/>
      <c r="FNM31" s="202"/>
      <c r="FNN31" s="202"/>
      <c r="FNO31" s="202"/>
      <c r="FNP31" s="202"/>
      <c r="FNQ31" s="202"/>
      <c r="FNR31" s="202"/>
      <c r="FNS31" s="202"/>
      <c r="FNT31" s="202"/>
      <c r="FNU31" s="202"/>
      <c r="FNV31" s="202"/>
      <c r="FNW31" s="202"/>
      <c r="FNX31" s="202"/>
      <c r="FNY31" s="202"/>
      <c r="FNZ31" s="202"/>
      <c r="FOA31" s="202"/>
      <c r="FOB31" s="202"/>
      <c r="FOC31" s="202"/>
      <c r="FOD31" s="202"/>
      <c r="FOE31" s="202"/>
      <c r="FOF31" s="202"/>
      <c r="FOG31" s="202"/>
      <c r="FOH31" s="202"/>
      <c r="FOI31" s="202"/>
      <c r="FOJ31" s="202"/>
      <c r="FOK31" s="202"/>
      <c r="FOL31" s="202"/>
      <c r="FOM31" s="202"/>
      <c r="FON31" s="202"/>
      <c r="FOO31" s="202"/>
      <c r="FOP31" s="202"/>
      <c r="FOQ31" s="202"/>
      <c r="FOR31" s="202"/>
      <c r="FOS31" s="202"/>
      <c r="FOT31" s="202"/>
      <c r="FOU31" s="202"/>
      <c r="FOV31" s="202"/>
      <c r="FOW31" s="202"/>
      <c r="FOX31" s="202"/>
      <c r="FOY31" s="202"/>
      <c r="FOZ31" s="202"/>
      <c r="FPA31" s="202"/>
      <c r="FPB31" s="202"/>
      <c r="FPC31" s="202"/>
      <c r="FPD31" s="202"/>
      <c r="FPE31" s="202"/>
      <c r="FPF31" s="202"/>
      <c r="FPG31" s="202"/>
      <c r="FPH31" s="202"/>
      <c r="FPI31" s="202"/>
      <c r="FPJ31" s="202"/>
      <c r="FPK31" s="202"/>
      <c r="FPL31" s="202"/>
      <c r="FPM31" s="202"/>
      <c r="FPN31" s="202"/>
      <c r="FPO31" s="202"/>
      <c r="FPP31" s="202"/>
      <c r="FPQ31" s="202"/>
      <c r="FPR31" s="202"/>
      <c r="FPS31" s="202"/>
      <c r="FPT31" s="202"/>
      <c r="FPU31" s="202"/>
      <c r="FPV31" s="202"/>
      <c r="FPW31" s="202"/>
      <c r="FPX31" s="202"/>
      <c r="FPY31" s="202"/>
      <c r="FPZ31" s="202"/>
      <c r="FQA31" s="202"/>
      <c r="FQB31" s="202"/>
      <c r="FQC31" s="202"/>
      <c r="FQD31" s="202"/>
      <c r="FQE31" s="202"/>
      <c r="FQF31" s="202"/>
      <c r="FQG31" s="202"/>
      <c r="FQH31" s="202"/>
      <c r="FQI31" s="202"/>
      <c r="FQJ31" s="202"/>
      <c r="FQK31" s="202"/>
      <c r="FQL31" s="202"/>
      <c r="FQM31" s="202"/>
      <c r="FQN31" s="202"/>
      <c r="FQO31" s="202"/>
      <c r="FQP31" s="202"/>
      <c r="FQQ31" s="202"/>
      <c r="FQR31" s="202"/>
      <c r="FQS31" s="202"/>
      <c r="FQT31" s="202"/>
      <c r="FQU31" s="202"/>
      <c r="FQV31" s="202"/>
      <c r="FQW31" s="202"/>
      <c r="FQX31" s="202"/>
      <c r="FQY31" s="202"/>
      <c r="FQZ31" s="202"/>
      <c r="FRA31" s="202"/>
      <c r="FRB31" s="202"/>
      <c r="FRC31" s="202"/>
      <c r="FRD31" s="202"/>
      <c r="FRE31" s="202"/>
      <c r="FRF31" s="202"/>
      <c r="FRG31" s="202"/>
      <c r="FRH31" s="202"/>
      <c r="FRI31" s="202"/>
      <c r="FRJ31" s="202"/>
      <c r="FRK31" s="202"/>
      <c r="FRL31" s="202"/>
      <c r="FRM31" s="202"/>
      <c r="FRN31" s="202"/>
      <c r="FRO31" s="202"/>
      <c r="FRP31" s="202"/>
      <c r="FRQ31" s="202"/>
      <c r="FRR31" s="202"/>
      <c r="FRS31" s="202"/>
      <c r="FRT31" s="202"/>
      <c r="FRU31" s="202"/>
      <c r="FRV31" s="202"/>
      <c r="FRW31" s="202"/>
      <c r="FRX31" s="202"/>
      <c r="FRY31" s="202"/>
      <c r="FRZ31" s="202"/>
      <c r="FSA31" s="202"/>
      <c r="FSB31" s="202"/>
      <c r="FSC31" s="202"/>
      <c r="FSD31" s="202"/>
      <c r="FSE31" s="202"/>
      <c r="FSF31" s="202"/>
      <c r="FSG31" s="202"/>
      <c r="FSH31" s="202"/>
      <c r="FSI31" s="202"/>
      <c r="FSJ31" s="202"/>
      <c r="FSK31" s="202"/>
      <c r="FSL31" s="202"/>
      <c r="FSM31" s="202"/>
      <c r="FSN31" s="202"/>
      <c r="FSO31" s="202"/>
      <c r="FSP31" s="202"/>
      <c r="FSQ31" s="202"/>
      <c r="FSR31" s="202"/>
      <c r="FSS31" s="202"/>
      <c r="FST31" s="202"/>
      <c r="FSU31" s="202"/>
      <c r="FSV31" s="202"/>
      <c r="FSW31" s="202"/>
      <c r="FSX31" s="202"/>
      <c r="FSY31" s="202"/>
      <c r="FSZ31" s="202"/>
      <c r="FTA31" s="202"/>
      <c r="FTB31" s="202"/>
      <c r="FTC31" s="202"/>
      <c r="FTD31" s="202"/>
      <c r="FTE31" s="202"/>
      <c r="FTF31" s="202"/>
      <c r="FTG31" s="202"/>
      <c r="FTH31" s="202"/>
      <c r="FTI31" s="202"/>
      <c r="FTJ31" s="202"/>
      <c r="FTK31" s="202"/>
      <c r="FTL31" s="202"/>
      <c r="FTM31" s="202"/>
      <c r="FTN31" s="202"/>
      <c r="FTO31" s="202"/>
      <c r="FTP31" s="202"/>
      <c r="FTQ31" s="202"/>
      <c r="FTR31" s="202"/>
      <c r="FTS31" s="202"/>
      <c r="FTT31" s="202"/>
      <c r="FTU31" s="202"/>
      <c r="FTV31" s="202"/>
      <c r="FTW31" s="202"/>
      <c r="FTX31" s="202"/>
      <c r="FTY31" s="202"/>
      <c r="FTZ31" s="202"/>
      <c r="FUA31" s="202"/>
      <c r="FUB31" s="202"/>
      <c r="FUC31" s="202"/>
      <c r="FUD31" s="202"/>
      <c r="FUE31" s="202"/>
      <c r="FUF31" s="202"/>
      <c r="FUG31" s="202"/>
      <c r="FUH31" s="202"/>
      <c r="FUI31" s="202"/>
      <c r="FUJ31" s="202"/>
      <c r="FUK31" s="202"/>
      <c r="FUL31" s="202"/>
      <c r="FUM31" s="202"/>
      <c r="FUN31" s="202"/>
      <c r="FUO31" s="202"/>
      <c r="FUP31" s="202"/>
      <c r="FUQ31" s="202"/>
      <c r="FUR31" s="202"/>
      <c r="FUS31" s="202"/>
      <c r="FUT31" s="202"/>
      <c r="FUU31" s="202"/>
      <c r="FUV31" s="202"/>
      <c r="FUW31" s="202"/>
      <c r="FUX31" s="202"/>
      <c r="FUY31" s="202"/>
      <c r="FUZ31" s="202"/>
      <c r="FVA31" s="202"/>
      <c r="FVB31" s="202"/>
      <c r="FVC31" s="202"/>
      <c r="FVD31" s="202"/>
      <c r="FVE31" s="202"/>
      <c r="FVF31" s="202"/>
      <c r="FVG31" s="202"/>
      <c r="FVH31" s="202"/>
      <c r="FVI31" s="202"/>
      <c r="FVJ31" s="202"/>
      <c r="FVK31" s="202"/>
      <c r="FVL31" s="202"/>
      <c r="FVM31" s="202"/>
      <c r="FVN31" s="202"/>
      <c r="FVO31" s="202"/>
      <c r="FVP31" s="202"/>
      <c r="FVQ31" s="202"/>
      <c r="FVR31" s="202"/>
      <c r="FVS31" s="202"/>
      <c r="FVT31" s="202"/>
      <c r="FVU31" s="202"/>
      <c r="FVV31" s="202"/>
      <c r="FVW31" s="202"/>
      <c r="FVX31" s="202"/>
      <c r="FVY31" s="202"/>
      <c r="FVZ31" s="202"/>
      <c r="FWA31" s="202"/>
      <c r="FWB31" s="202"/>
      <c r="FWC31" s="202"/>
      <c r="FWD31" s="202"/>
      <c r="FWE31" s="202"/>
      <c r="FWF31" s="202"/>
      <c r="FWG31" s="202"/>
      <c r="FWH31" s="202"/>
      <c r="FWI31" s="202"/>
      <c r="FWJ31" s="202"/>
      <c r="FWK31" s="202"/>
      <c r="FWL31" s="202"/>
      <c r="FWM31" s="202"/>
      <c r="FWN31" s="202"/>
      <c r="FWO31" s="202"/>
      <c r="FWP31" s="202"/>
      <c r="FWQ31" s="202"/>
      <c r="FWR31" s="202"/>
      <c r="FWS31" s="202"/>
      <c r="FWT31" s="202"/>
      <c r="FWU31" s="202"/>
      <c r="FWV31" s="202"/>
      <c r="FWW31" s="202"/>
      <c r="FWX31" s="202"/>
      <c r="FWY31" s="202"/>
      <c r="FWZ31" s="202"/>
      <c r="FXA31" s="202"/>
      <c r="FXB31" s="202"/>
      <c r="FXC31" s="202"/>
      <c r="FXD31" s="202"/>
      <c r="FXE31" s="202"/>
      <c r="FXF31" s="202"/>
      <c r="FXG31" s="202"/>
      <c r="FXH31" s="202"/>
      <c r="FXI31" s="202"/>
      <c r="FXJ31" s="202"/>
      <c r="FXK31" s="202"/>
      <c r="FXL31" s="202"/>
      <c r="FXM31" s="202"/>
      <c r="FXN31" s="202"/>
      <c r="FXO31" s="202"/>
      <c r="FXP31" s="202"/>
      <c r="FXQ31" s="202"/>
      <c r="FXR31" s="202"/>
      <c r="FXS31" s="202"/>
      <c r="FXT31" s="202"/>
      <c r="FXU31" s="202"/>
      <c r="FXV31" s="202"/>
      <c r="FXW31" s="202"/>
      <c r="FXX31" s="202"/>
      <c r="FXY31" s="202"/>
      <c r="FXZ31" s="202"/>
      <c r="FYA31" s="202"/>
      <c r="FYB31" s="202"/>
      <c r="FYC31" s="202"/>
      <c r="FYD31" s="202"/>
      <c r="FYE31" s="202"/>
      <c r="FYF31" s="202"/>
      <c r="FYG31" s="202"/>
      <c r="FYH31" s="202"/>
      <c r="FYI31" s="202"/>
      <c r="FYJ31" s="202"/>
      <c r="FYK31" s="202"/>
      <c r="FYL31" s="202"/>
      <c r="FYM31" s="202"/>
      <c r="FYN31" s="202"/>
      <c r="FYO31" s="202"/>
      <c r="FYP31" s="202"/>
      <c r="FYQ31" s="202"/>
      <c r="FYR31" s="202"/>
      <c r="FYS31" s="202"/>
      <c r="FYT31" s="202"/>
      <c r="FYU31" s="202"/>
      <c r="FYV31" s="202"/>
      <c r="FYW31" s="202"/>
      <c r="FYX31" s="202"/>
      <c r="FYY31" s="202"/>
      <c r="FYZ31" s="202"/>
      <c r="FZA31" s="202"/>
      <c r="FZB31" s="202"/>
      <c r="FZC31" s="202"/>
      <c r="FZD31" s="202"/>
      <c r="FZE31" s="202"/>
      <c r="FZF31" s="202"/>
      <c r="FZG31" s="202"/>
      <c r="FZH31" s="202"/>
      <c r="FZI31" s="202"/>
      <c r="FZJ31" s="202"/>
      <c r="FZK31" s="202"/>
      <c r="FZL31" s="202"/>
      <c r="FZM31" s="202"/>
      <c r="FZN31" s="202"/>
      <c r="FZO31" s="202"/>
      <c r="FZP31" s="202"/>
      <c r="FZQ31" s="202"/>
      <c r="FZR31" s="202"/>
      <c r="FZS31" s="202"/>
      <c r="FZT31" s="202"/>
      <c r="FZU31" s="202"/>
      <c r="FZV31" s="202"/>
      <c r="FZW31" s="202"/>
      <c r="FZX31" s="202"/>
      <c r="FZY31" s="202"/>
      <c r="FZZ31" s="202"/>
      <c r="GAA31" s="202"/>
      <c r="GAB31" s="202"/>
      <c r="GAC31" s="202"/>
      <c r="GAD31" s="202"/>
      <c r="GAE31" s="202"/>
      <c r="GAF31" s="202"/>
      <c r="GAG31" s="202"/>
      <c r="GAH31" s="202"/>
      <c r="GAI31" s="202"/>
      <c r="GAJ31" s="202"/>
      <c r="GAK31" s="202"/>
      <c r="GAL31" s="202"/>
      <c r="GAM31" s="202"/>
      <c r="GAN31" s="202"/>
      <c r="GAO31" s="202"/>
      <c r="GAP31" s="202"/>
      <c r="GAQ31" s="202"/>
      <c r="GAR31" s="202"/>
      <c r="GAS31" s="202"/>
      <c r="GAT31" s="202"/>
      <c r="GAU31" s="202"/>
      <c r="GAV31" s="202"/>
      <c r="GAW31" s="202"/>
      <c r="GAX31" s="202"/>
      <c r="GAY31" s="202"/>
      <c r="GAZ31" s="202"/>
      <c r="GBA31" s="202"/>
      <c r="GBB31" s="202"/>
      <c r="GBC31" s="202"/>
      <c r="GBD31" s="202"/>
      <c r="GBE31" s="202"/>
      <c r="GBF31" s="202"/>
      <c r="GBG31" s="202"/>
      <c r="GBH31" s="202"/>
      <c r="GBI31" s="202"/>
      <c r="GBJ31" s="202"/>
      <c r="GBK31" s="202"/>
      <c r="GBL31" s="202"/>
      <c r="GBM31" s="202"/>
      <c r="GBN31" s="202"/>
      <c r="GBO31" s="202"/>
      <c r="GBP31" s="202"/>
      <c r="GBQ31" s="202"/>
      <c r="GBR31" s="202"/>
      <c r="GBS31" s="202"/>
      <c r="GBT31" s="202"/>
      <c r="GBU31" s="202"/>
      <c r="GBV31" s="202"/>
      <c r="GBW31" s="202"/>
      <c r="GBX31" s="202"/>
      <c r="GBY31" s="202"/>
      <c r="GBZ31" s="202"/>
      <c r="GCA31" s="202"/>
      <c r="GCB31" s="202"/>
      <c r="GCC31" s="202"/>
      <c r="GCD31" s="202"/>
      <c r="GCE31" s="202"/>
      <c r="GCF31" s="202"/>
      <c r="GCG31" s="202"/>
      <c r="GCH31" s="202"/>
      <c r="GCI31" s="202"/>
      <c r="GCJ31" s="202"/>
      <c r="GCK31" s="202"/>
      <c r="GCL31" s="202"/>
      <c r="GCM31" s="202"/>
      <c r="GCN31" s="202"/>
      <c r="GCO31" s="202"/>
      <c r="GCP31" s="202"/>
      <c r="GCQ31" s="202"/>
      <c r="GCR31" s="202"/>
      <c r="GCS31" s="202"/>
      <c r="GCT31" s="202"/>
      <c r="GCU31" s="202"/>
      <c r="GCV31" s="202"/>
      <c r="GCW31" s="202"/>
      <c r="GCX31" s="202"/>
      <c r="GCY31" s="202"/>
      <c r="GCZ31" s="202"/>
      <c r="GDA31" s="202"/>
      <c r="GDB31" s="202"/>
      <c r="GDC31" s="202"/>
      <c r="GDD31" s="202"/>
      <c r="GDE31" s="202"/>
      <c r="GDF31" s="202"/>
      <c r="GDG31" s="202"/>
      <c r="GDH31" s="202"/>
      <c r="GDI31" s="202"/>
      <c r="GDJ31" s="202"/>
      <c r="GDK31" s="202"/>
      <c r="GDL31" s="202"/>
      <c r="GDM31" s="202"/>
      <c r="GDN31" s="202"/>
      <c r="GDO31" s="202"/>
      <c r="GDP31" s="202"/>
      <c r="GDQ31" s="202"/>
      <c r="GDR31" s="202"/>
      <c r="GDS31" s="202"/>
      <c r="GDT31" s="202"/>
      <c r="GDU31" s="202"/>
      <c r="GDV31" s="202"/>
      <c r="GDW31" s="202"/>
      <c r="GDX31" s="202"/>
      <c r="GDY31" s="202"/>
      <c r="GDZ31" s="202"/>
      <c r="GEA31" s="202"/>
      <c r="GEB31" s="202"/>
      <c r="GEC31" s="202"/>
      <c r="GED31" s="202"/>
      <c r="GEE31" s="202"/>
      <c r="GEF31" s="202"/>
      <c r="GEG31" s="202"/>
      <c r="GEH31" s="202"/>
      <c r="GEI31" s="202"/>
      <c r="GEJ31" s="202"/>
      <c r="GEK31" s="202"/>
      <c r="GEL31" s="202"/>
      <c r="GEM31" s="202"/>
      <c r="GEN31" s="202"/>
      <c r="GEO31" s="202"/>
      <c r="GEP31" s="202"/>
      <c r="GEQ31" s="202"/>
      <c r="GER31" s="202"/>
      <c r="GES31" s="202"/>
      <c r="GET31" s="202"/>
      <c r="GEU31" s="202"/>
      <c r="GEV31" s="202"/>
      <c r="GEW31" s="202"/>
      <c r="GEX31" s="202"/>
      <c r="GEY31" s="202"/>
      <c r="GEZ31" s="202"/>
      <c r="GFA31" s="202"/>
      <c r="GFB31" s="202"/>
      <c r="GFC31" s="202"/>
      <c r="GFD31" s="202"/>
      <c r="GFE31" s="202"/>
      <c r="GFF31" s="202"/>
      <c r="GFG31" s="202"/>
      <c r="GFH31" s="202"/>
      <c r="GFI31" s="202"/>
      <c r="GFJ31" s="202"/>
      <c r="GFK31" s="202"/>
      <c r="GFL31" s="202"/>
      <c r="GFM31" s="202"/>
      <c r="GFN31" s="202"/>
      <c r="GFO31" s="202"/>
      <c r="GFP31" s="202"/>
      <c r="GFQ31" s="202"/>
      <c r="GFR31" s="202"/>
      <c r="GFS31" s="202"/>
      <c r="GFT31" s="202"/>
      <c r="GFU31" s="202"/>
      <c r="GFV31" s="202"/>
      <c r="GFW31" s="202"/>
      <c r="GFX31" s="202"/>
      <c r="GFY31" s="202"/>
      <c r="GFZ31" s="202"/>
      <c r="GGA31" s="202"/>
      <c r="GGB31" s="202"/>
      <c r="GGC31" s="202"/>
      <c r="GGD31" s="202"/>
      <c r="GGE31" s="202"/>
      <c r="GGF31" s="202"/>
      <c r="GGG31" s="202"/>
      <c r="GGH31" s="202"/>
      <c r="GGI31" s="202"/>
      <c r="GGJ31" s="202"/>
      <c r="GGK31" s="202"/>
      <c r="GGL31" s="202"/>
      <c r="GGM31" s="202"/>
      <c r="GGN31" s="202"/>
      <c r="GGO31" s="202"/>
      <c r="GGP31" s="202"/>
      <c r="GGQ31" s="202"/>
      <c r="GGR31" s="202"/>
      <c r="GGS31" s="202"/>
      <c r="GGT31" s="202"/>
      <c r="GGU31" s="202"/>
      <c r="GGV31" s="202"/>
      <c r="GGW31" s="202"/>
      <c r="GGX31" s="202"/>
      <c r="GGY31" s="202"/>
      <c r="GGZ31" s="202"/>
      <c r="GHA31" s="202"/>
      <c r="GHB31" s="202"/>
      <c r="GHC31" s="202"/>
      <c r="GHD31" s="202"/>
      <c r="GHE31" s="202"/>
      <c r="GHF31" s="202"/>
      <c r="GHG31" s="202"/>
      <c r="GHH31" s="202"/>
      <c r="GHI31" s="202"/>
      <c r="GHJ31" s="202"/>
      <c r="GHK31" s="202"/>
      <c r="GHL31" s="202"/>
      <c r="GHM31" s="202"/>
      <c r="GHN31" s="202"/>
      <c r="GHO31" s="202"/>
      <c r="GHP31" s="202"/>
      <c r="GHQ31" s="202"/>
      <c r="GHR31" s="202"/>
      <c r="GHS31" s="202"/>
      <c r="GHT31" s="202"/>
      <c r="GHU31" s="202"/>
      <c r="GHV31" s="202"/>
      <c r="GHW31" s="202"/>
      <c r="GHX31" s="202"/>
      <c r="GHY31" s="202"/>
      <c r="GHZ31" s="202"/>
      <c r="GIA31" s="202"/>
      <c r="GIB31" s="202"/>
      <c r="GIC31" s="202"/>
      <c r="GID31" s="202"/>
      <c r="GIE31" s="202"/>
      <c r="GIF31" s="202"/>
      <c r="GIG31" s="202"/>
      <c r="GIH31" s="202"/>
      <c r="GII31" s="202"/>
      <c r="GIJ31" s="202"/>
      <c r="GIK31" s="202"/>
      <c r="GIL31" s="202"/>
      <c r="GIM31" s="202"/>
      <c r="GIN31" s="202"/>
      <c r="GIO31" s="202"/>
      <c r="GIP31" s="202"/>
      <c r="GIQ31" s="202"/>
      <c r="GIR31" s="202"/>
      <c r="GIS31" s="202"/>
      <c r="GIT31" s="202"/>
      <c r="GIU31" s="202"/>
      <c r="GIV31" s="202"/>
      <c r="GIW31" s="202"/>
      <c r="GIX31" s="202"/>
      <c r="GIY31" s="202"/>
      <c r="GIZ31" s="202"/>
      <c r="GJA31" s="202"/>
      <c r="GJB31" s="202"/>
      <c r="GJC31" s="202"/>
      <c r="GJD31" s="202"/>
      <c r="GJE31" s="202"/>
      <c r="GJF31" s="202"/>
      <c r="GJG31" s="202"/>
      <c r="GJH31" s="202"/>
      <c r="GJI31" s="202"/>
      <c r="GJJ31" s="202"/>
      <c r="GJK31" s="202"/>
      <c r="GJL31" s="202"/>
      <c r="GJM31" s="202"/>
      <c r="GJN31" s="202"/>
      <c r="GJO31" s="202"/>
      <c r="GJP31" s="202"/>
      <c r="GJQ31" s="202"/>
      <c r="GJR31" s="202"/>
      <c r="GJS31" s="202"/>
      <c r="GJT31" s="202"/>
      <c r="GJU31" s="202"/>
      <c r="GJV31" s="202"/>
      <c r="GJW31" s="202"/>
      <c r="GJX31" s="202"/>
      <c r="GJY31" s="202"/>
      <c r="GJZ31" s="202"/>
      <c r="GKA31" s="202"/>
      <c r="GKB31" s="202"/>
      <c r="GKC31" s="202"/>
      <c r="GKD31" s="202"/>
      <c r="GKE31" s="202"/>
      <c r="GKF31" s="202"/>
      <c r="GKG31" s="202"/>
      <c r="GKH31" s="202"/>
      <c r="GKI31" s="202"/>
      <c r="GKJ31" s="202"/>
      <c r="GKK31" s="202"/>
      <c r="GKL31" s="202"/>
      <c r="GKM31" s="202"/>
      <c r="GKN31" s="202"/>
      <c r="GKO31" s="202"/>
      <c r="GKP31" s="202"/>
      <c r="GKQ31" s="202"/>
      <c r="GKR31" s="202"/>
      <c r="GKS31" s="202"/>
      <c r="GKT31" s="202"/>
      <c r="GKU31" s="202"/>
      <c r="GKV31" s="202"/>
      <c r="GKW31" s="202"/>
      <c r="GKX31" s="202"/>
      <c r="GKY31" s="202"/>
      <c r="GKZ31" s="202"/>
      <c r="GLA31" s="202"/>
      <c r="GLB31" s="202"/>
      <c r="GLC31" s="202"/>
      <c r="GLD31" s="202"/>
      <c r="GLE31" s="202"/>
      <c r="GLF31" s="202"/>
      <c r="GLG31" s="202"/>
      <c r="GLH31" s="202"/>
      <c r="GLI31" s="202"/>
      <c r="GLJ31" s="202"/>
      <c r="GLK31" s="202"/>
      <c r="GLL31" s="202"/>
      <c r="GLM31" s="202"/>
      <c r="GLN31" s="202"/>
      <c r="GLO31" s="202"/>
      <c r="GLP31" s="202"/>
      <c r="GLQ31" s="202"/>
      <c r="GLR31" s="202"/>
      <c r="GLS31" s="202"/>
      <c r="GLT31" s="202"/>
      <c r="GLU31" s="202"/>
      <c r="GLV31" s="202"/>
      <c r="GLW31" s="202"/>
      <c r="GLX31" s="202"/>
      <c r="GLY31" s="202"/>
      <c r="GLZ31" s="202"/>
      <c r="GMA31" s="202"/>
      <c r="GMB31" s="202"/>
      <c r="GMC31" s="202"/>
      <c r="GMD31" s="202"/>
      <c r="GME31" s="202"/>
      <c r="GMF31" s="202"/>
      <c r="GMG31" s="202"/>
      <c r="GMH31" s="202"/>
      <c r="GMI31" s="202"/>
      <c r="GMJ31" s="202"/>
      <c r="GMK31" s="202"/>
      <c r="GML31" s="202"/>
      <c r="GMM31" s="202"/>
      <c r="GMN31" s="202"/>
      <c r="GMO31" s="202"/>
      <c r="GMP31" s="202"/>
      <c r="GMQ31" s="202"/>
      <c r="GMR31" s="202"/>
      <c r="GMS31" s="202"/>
      <c r="GMT31" s="202"/>
      <c r="GMU31" s="202"/>
      <c r="GMV31" s="202"/>
      <c r="GMW31" s="202"/>
      <c r="GMX31" s="202"/>
      <c r="GMY31" s="202"/>
      <c r="GMZ31" s="202"/>
      <c r="GNA31" s="202"/>
      <c r="GNB31" s="202"/>
      <c r="GNC31" s="202"/>
      <c r="GND31" s="202"/>
      <c r="GNE31" s="202"/>
      <c r="GNF31" s="202"/>
      <c r="GNG31" s="202"/>
      <c r="GNH31" s="202"/>
      <c r="GNI31" s="202"/>
      <c r="GNJ31" s="202"/>
      <c r="GNK31" s="202"/>
      <c r="GNL31" s="202"/>
      <c r="GNM31" s="202"/>
      <c r="GNN31" s="202"/>
      <c r="GNO31" s="202"/>
      <c r="GNP31" s="202"/>
      <c r="GNQ31" s="202"/>
      <c r="GNR31" s="202"/>
      <c r="GNS31" s="202"/>
      <c r="GNT31" s="202"/>
      <c r="GNU31" s="202"/>
      <c r="GNV31" s="202"/>
      <c r="GNW31" s="202"/>
      <c r="GNX31" s="202"/>
      <c r="GNY31" s="202"/>
      <c r="GNZ31" s="202"/>
      <c r="GOA31" s="202"/>
      <c r="GOB31" s="202"/>
      <c r="GOC31" s="202"/>
      <c r="GOD31" s="202"/>
      <c r="GOE31" s="202"/>
      <c r="GOF31" s="202"/>
      <c r="GOG31" s="202"/>
      <c r="GOH31" s="202"/>
      <c r="GOI31" s="202"/>
      <c r="GOJ31" s="202"/>
      <c r="GOK31" s="202"/>
      <c r="GOL31" s="202"/>
      <c r="GOM31" s="202"/>
      <c r="GON31" s="202"/>
      <c r="GOO31" s="202"/>
      <c r="GOP31" s="202"/>
      <c r="GOQ31" s="202"/>
      <c r="GOR31" s="202"/>
      <c r="GOS31" s="202"/>
      <c r="GOT31" s="202"/>
      <c r="GOU31" s="202"/>
      <c r="GOV31" s="202"/>
      <c r="GOW31" s="202"/>
      <c r="GOX31" s="202"/>
      <c r="GOY31" s="202"/>
      <c r="GOZ31" s="202"/>
      <c r="GPA31" s="202"/>
      <c r="GPB31" s="202"/>
      <c r="GPC31" s="202"/>
      <c r="GPD31" s="202"/>
      <c r="GPE31" s="202"/>
      <c r="GPF31" s="202"/>
      <c r="GPG31" s="202"/>
      <c r="GPH31" s="202"/>
      <c r="GPI31" s="202"/>
      <c r="GPJ31" s="202"/>
      <c r="GPK31" s="202"/>
      <c r="GPL31" s="202"/>
      <c r="GPM31" s="202"/>
      <c r="GPN31" s="202"/>
      <c r="GPO31" s="202"/>
      <c r="GPP31" s="202"/>
      <c r="GPQ31" s="202"/>
      <c r="GPR31" s="202"/>
      <c r="GPS31" s="202"/>
      <c r="GPT31" s="202"/>
      <c r="GPU31" s="202"/>
      <c r="GPV31" s="202"/>
      <c r="GPW31" s="202"/>
      <c r="GPX31" s="202"/>
      <c r="GPY31" s="202"/>
      <c r="GPZ31" s="202"/>
      <c r="GQA31" s="202"/>
      <c r="GQB31" s="202"/>
      <c r="GQC31" s="202"/>
      <c r="GQD31" s="202"/>
      <c r="GQE31" s="202"/>
      <c r="GQF31" s="202"/>
      <c r="GQG31" s="202"/>
      <c r="GQH31" s="202"/>
      <c r="GQI31" s="202"/>
      <c r="GQJ31" s="202"/>
      <c r="GQK31" s="202"/>
      <c r="GQL31" s="202"/>
      <c r="GQM31" s="202"/>
      <c r="GQN31" s="202"/>
      <c r="GQO31" s="202"/>
      <c r="GQP31" s="202"/>
      <c r="GQQ31" s="202"/>
      <c r="GQR31" s="202"/>
      <c r="GQS31" s="202"/>
      <c r="GQT31" s="202"/>
      <c r="GQU31" s="202"/>
      <c r="GQV31" s="202"/>
      <c r="GQW31" s="202"/>
      <c r="GQX31" s="202"/>
      <c r="GQY31" s="202"/>
      <c r="GQZ31" s="202"/>
      <c r="GRA31" s="202"/>
      <c r="GRB31" s="202"/>
      <c r="GRC31" s="202"/>
      <c r="GRD31" s="202"/>
      <c r="GRE31" s="202"/>
      <c r="GRF31" s="202"/>
      <c r="GRG31" s="202"/>
      <c r="GRH31" s="202"/>
      <c r="GRI31" s="202"/>
      <c r="GRJ31" s="202"/>
      <c r="GRK31" s="202"/>
      <c r="GRL31" s="202"/>
      <c r="GRM31" s="202"/>
      <c r="GRN31" s="202"/>
      <c r="GRO31" s="202"/>
      <c r="GRP31" s="202"/>
      <c r="GRQ31" s="202"/>
      <c r="GRR31" s="202"/>
      <c r="GRS31" s="202"/>
      <c r="GRT31" s="202"/>
      <c r="GRU31" s="202"/>
      <c r="GRV31" s="202"/>
      <c r="GRW31" s="202"/>
      <c r="GRX31" s="202"/>
      <c r="GRY31" s="202"/>
      <c r="GRZ31" s="202"/>
      <c r="GSA31" s="202"/>
      <c r="GSB31" s="202"/>
      <c r="GSC31" s="202"/>
      <c r="GSD31" s="202"/>
      <c r="GSE31" s="202"/>
      <c r="GSF31" s="202"/>
      <c r="GSG31" s="202"/>
      <c r="GSH31" s="202"/>
      <c r="GSI31" s="202"/>
      <c r="GSJ31" s="202"/>
      <c r="GSK31" s="202"/>
      <c r="GSL31" s="202"/>
      <c r="GSM31" s="202"/>
      <c r="GSN31" s="202"/>
      <c r="GSO31" s="202"/>
      <c r="GSP31" s="202"/>
      <c r="GSQ31" s="202"/>
      <c r="GSR31" s="202"/>
      <c r="GSS31" s="202"/>
      <c r="GST31" s="202"/>
      <c r="GSU31" s="202"/>
      <c r="GSV31" s="202"/>
      <c r="GSW31" s="202"/>
      <c r="GSX31" s="202"/>
      <c r="GSY31" s="202"/>
      <c r="GSZ31" s="202"/>
      <c r="GTA31" s="202"/>
      <c r="GTB31" s="202"/>
      <c r="GTC31" s="202"/>
      <c r="GTD31" s="202"/>
      <c r="GTE31" s="202"/>
      <c r="GTF31" s="202"/>
      <c r="GTG31" s="202"/>
      <c r="GTH31" s="202"/>
      <c r="GTI31" s="202"/>
      <c r="GTJ31" s="202"/>
      <c r="GTK31" s="202"/>
      <c r="GTL31" s="202"/>
      <c r="GTM31" s="202"/>
      <c r="GTN31" s="202"/>
      <c r="GTO31" s="202"/>
      <c r="GTP31" s="202"/>
      <c r="GTQ31" s="202"/>
      <c r="GTR31" s="202"/>
      <c r="GTS31" s="202"/>
      <c r="GTT31" s="202"/>
      <c r="GTU31" s="202"/>
      <c r="GTV31" s="202"/>
      <c r="GTW31" s="202"/>
      <c r="GTX31" s="202"/>
      <c r="GTY31" s="202"/>
      <c r="GTZ31" s="202"/>
      <c r="GUA31" s="202"/>
      <c r="GUB31" s="202"/>
      <c r="GUC31" s="202"/>
      <c r="GUD31" s="202"/>
      <c r="GUE31" s="202"/>
      <c r="GUF31" s="202"/>
      <c r="GUG31" s="202"/>
      <c r="GUH31" s="202"/>
      <c r="GUI31" s="202"/>
      <c r="GUJ31" s="202"/>
      <c r="GUK31" s="202"/>
      <c r="GUL31" s="202"/>
      <c r="GUM31" s="202"/>
      <c r="GUN31" s="202"/>
      <c r="GUO31" s="202"/>
      <c r="GUP31" s="202"/>
      <c r="GUQ31" s="202"/>
      <c r="GUR31" s="202"/>
      <c r="GUS31" s="202"/>
      <c r="GUT31" s="202"/>
      <c r="GUU31" s="202"/>
      <c r="GUV31" s="202"/>
      <c r="GUW31" s="202"/>
      <c r="GUX31" s="202"/>
      <c r="GUY31" s="202"/>
      <c r="GUZ31" s="202"/>
      <c r="GVA31" s="202"/>
      <c r="GVB31" s="202"/>
      <c r="GVC31" s="202"/>
      <c r="GVD31" s="202"/>
      <c r="GVE31" s="202"/>
      <c r="GVF31" s="202"/>
      <c r="GVG31" s="202"/>
      <c r="GVH31" s="202"/>
      <c r="GVI31" s="202"/>
      <c r="GVJ31" s="202"/>
      <c r="GVK31" s="202"/>
      <c r="GVL31" s="202"/>
      <c r="GVM31" s="202"/>
      <c r="GVN31" s="202"/>
      <c r="GVO31" s="202"/>
      <c r="GVP31" s="202"/>
      <c r="GVQ31" s="202"/>
      <c r="GVR31" s="202"/>
      <c r="GVS31" s="202"/>
      <c r="GVT31" s="202"/>
      <c r="GVU31" s="202"/>
      <c r="GVV31" s="202"/>
      <c r="GVW31" s="202"/>
      <c r="GVX31" s="202"/>
      <c r="GVY31" s="202"/>
      <c r="GVZ31" s="202"/>
      <c r="GWA31" s="202"/>
      <c r="GWB31" s="202"/>
      <c r="GWC31" s="202"/>
      <c r="GWD31" s="202"/>
      <c r="GWE31" s="202"/>
      <c r="GWF31" s="202"/>
      <c r="GWG31" s="202"/>
      <c r="GWH31" s="202"/>
      <c r="GWI31" s="202"/>
      <c r="GWJ31" s="202"/>
      <c r="GWK31" s="202"/>
      <c r="GWL31" s="202"/>
      <c r="GWM31" s="202"/>
      <c r="GWN31" s="202"/>
      <c r="GWO31" s="202"/>
      <c r="GWP31" s="202"/>
      <c r="GWQ31" s="202"/>
      <c r="GWR31" s="202"/>
      <c r="GWS31" s="202"/>
      <c r="GWT31" s="202"/>
      <c r="GWU31" s="202"/>
      <c r="GWV31" s="202"/>
      <c r="GWW31" s="202"/>
      <c r="GWX31" s="202"/>
      <c r="GWY31" s="202"/>
      <c r="GWZ31" s="202"/>
      <c r="GXA31" s="202"/>
      <c r="GXB31" s="202"/>
      <c r="GXC31" s="202"/>
      <c r="GXD31" s="202"/>
      <c r="GXE31" s="202"/>
      <c r="GXF31" s="202"/>
      <c r="GXG31" s="202"/>
      <c r="GXH31" s="202"/>
      <c r="GXI31" s="202"/>
      <c r="GXJ31" s="202"/>
      <c r="GXK31" s="202"/>
      <c r="GXL31" s="202"/>
      <c r="GXM31" s="202"/>
      <c r="GXN31" s="202"/>
      <c r="GXO31" s="202"/>
      <c r="GXP31" s="202"/>
      <c r="GXQ31" s="202"/>
      <c r="GXR31" s="202"/>
      <c r="GXS31" s="202"/>
      <c r="GXT31" s="202"/>
      <c r="GXU31" s="202"/>
      <c r="GXV31" s="202"/>
      <c r="GXW31" s="202"/>
      <c r="GXX31" s="202"/>
      <c r="GXY31" s="202"/>
      <c r="GXZ31" s="202"/>
      <c r="GYA31" s="202"/>
      <c r="GYB31" s="202"/>
      <c r="GYC31" s="202"/>
      <c r="GYD31" s="202"/>
      <c r="GYE31" s="202"/>
      <c r="GYF31" s="202"/>
      <c r="GYG31" s="202"/>
      <c r="GYH31" s="202"/>
      <c r="GYI31" s="202"/>
      <c r="GYJ31" s="202"/>
      <c r="GYK31" s="202"/>
      <c r="GYL31" s="202"/>
      <c r="GYM31" s="202"/>
      <c r="GYN31" s="202"/>
      <c r="GYO31" s="202"/>
      <c r="GYP31" s="202"/>
      <c r="GYQ31" s="202"/>
      <c r="GYR31" s="202"/>
      <c r="GYS31" s="202"/>
      <c r="GYT31" s="202"/>
      <c r="GYU31" s="202"/>
      <c r="GYV31" s="202"/>
      <c r="GYW31" s="202"/>
      <c r="GYX31" s="202"/>
      <c r="GYY31" s="202"/>
      <c r="GYZ31" s="202"/>
      <c r="GZA31" s="202"/>
      <c r="GZB31" s="202"/>
      <c r="GZC31" s="202"/>
      <c r="GZD31" s="202"/>
      <c r="GZE31" s="202"/>
      <c r="GZF31" s="202"/>
      <c r="GZG31" s="202"/>
      <c r="GZH31" s="202"/>
      <c r="GZI31" s="202"/>
      <c r="GZJ31" s="202"/>
      <c r="GZK31" s="202"/>
      <c r="GZL31" s="202"/>
      <c r="GZM31" s="202"/>
      <c r="GZN31" s="202"/>
      <c r="GZO31" s="202"/>
      <c r="GZP31" s="202"/>
      <c r="GZQ31" s="202"/>
      <c r="GZR31" s="202"/>
      <c r="GZS31" s="202"/>
      <c r="GZT31" s="202"/>
      <c r="GZU31" s="202"/>
      <c r="GZV31" s="202"/>
      <c r="GZW31" s="202"/>
      <c r="GZX31" s="202"/>
      <c r="GZY31" s="202"/>
      <c r="GZZ31" s="202"/>
      <c r="HAA31" s="202"/>
      <c r="HAB31" s="202"/>
      <c r="HAC31" s="202"/>
      <c r="HAD31" s="202"/>
      <c r="HAE31" s="202"/>
      <c r="HAF31" s="202"/>
      <c r="HAG31" s="202"/>
      <c r="HAH31" s="202"/>
      <c r="HAI31" s="202"/>
      <c r="HAJ31" s="202"/>
      <c r="HAK31" s="202"/>
      <c r="HAL31" s="202"/>
      <c r="HAM31" s="202"/>
      <c r="HAN31" s="202"/>
      <c r="HAO31" s="202"/>
      <c r="HAP31" s="202"/>
      <c r="HAQ31" s="202"/>
      <c r="HAR31" s="202"/>
      <c r="HAS31" s="202"/>
      <c r="HAT31" s="202"/>
      <c r="HAU31" s="202"/>
      <c r="HAV31" s="202"/>
      <c r="HAW31" s="202"/>
      <c r="HAX31" s="202"/>
      <c r="HAY31" s="202"/>
      <c r="HAZ31" s="202"/>
      <c r="HBA31" s="202"/>
      <c r="HBB31" s="202"/>
      <c r="HBC31" s="202"/>
      <c r="HBD31" s="202"/>
      <c r="HBE31" s="202"/>
      <c r="HBF31" s="202"/>
      <c r="HBG31" s="202"/>
      <c r="HBH31" s="202"/>
      <c r="HBI31" s="202"/>
      <c r="HBJ31" s="202"/>
      <c r="HBK31" s="202"/>
      <c r="HBL31" s="202"/>
      <c r="HBM31" s="202"/>
      <c r="HBN31" s="202"/>
      <c r="HBO31" s="202"/>
      <c r="HBP31" s="202"/>
      <c r="HBQ31" s="202"/>
      <c r="HBR31" s="202"/>
      <c r="HBS31" s="202"/>
      <c r="HBT31" s="202"/>
      <c r="HBU31" s="202"/>
      <c r="HBV31" s="202"/>
      <c r="HBW31" s="202"/>
      <c r="HBX31" s="202"/>
      <c r="HBY31" s="202"/>
      <c r="HBZ31" s="202"/>
      <c r="HCA31" s="202"/>
      <c r="HCB31" s="202"/>
      <c r="HCC31" s="202"/>
      <c r="HCD31" s="202"/>
      <c r="HCE31" s="202"/>
      <c r="HCF31" s="202"/>
      <c r="HCG31" s="202"/>
      <c r="HCH31" s="202"/>
      <c r="HCI31" s="202"/>
      <c r="HCJ31" s="202"/>
      <c r="HCK31" s="202"/>
      <c r="HCL31" s="202"/>
      <c r="HCM31" s="202"/>
      <c r="HCN31" s="202"/>
      <c r="HCO31" s="202"/>
      <c r="HCP31" s="202"/>
      <c r="HCQ31" s="202"/>
      <c r="HCR31" s="202"/>
      <c r="HCS31" s="202"/>
      <c r="HCT31" s="202"/>
      <c r="HCU31" s="202"/>
      <c r="HCV31" s="202"/>
      <c r="HCW31" s="202"/>
      <c r="HCX31" s="202"/>
      <c r="HCY31" s="202"/>
      <c r="HCZ31" s="202"/>
      <c r="HDA31" s="202"/>
      <c r="HDB31" s="202"/>
      <c r="HDC31" s="202"/>
      <c r="HDD31" s="202"/>
      <c r="HDE31" s="202"/>
      <c r="HDF31" s="202"/>
      <c r="HDG31" s="202"/>
      <c r="HDH31" s="202"/>
      <c r="HDI31" s="202"/>
      <c r="HDJ31" s="202"/>
      <c r="HDK31" s="202"/>
      <c r="HDL31" s="202"/>
      <c r="HDM31" s="202"/>
      <c r="HDN31" s="202"/>
      <c r="HDO31" s="202"/>
      <c r="HDP31" s="202"/>
      <c r="HDQ31" s="202"/>
      <c r="HDR31" s="202"/>
      <c r="HDS31" s="202"/>
      <c r="HDT31" s="202"/>
      <c r="HDU31" s="202"/>
      <c r="HDV31" s="202"/>
      <c r="HDW31" s="202"/>
      <c r="HDX31" s="202"/>
      <c r="HDY31" s="202"/>
      <c r="HDZ31" s="202"/>
      <c r="HEA31" s="202"/>
      <c r="HEB31" s="202"/>
      <c r="HEC31" s="202"/>
      <c r="HED31" s="202"/>
      <c r="HEE31" s="202"/>
      <c r="HEF31" s="202"/>
      <c r="HEG31" s="202"/>
      <c r="HEH31" s="202"/>
      <c r="HEI31" s="202"/>
      <c r="HEJ31" s="202"/>
      <c r="HEK31" s="202"/>
      <c r="HEL31" s="202"/>
      <c r="HEM31" s="202"/>
      <c r="HEN31" s="202"/>
      <c r="HEO31" s="202"/>
      <c r="HEP31" s="202"/>
      <c r="HEQ31" s="202"/>
      <c r="HER31" s="202"/>
      <c r="HES31" s="202"/>
      <c r="HET31" s="202"/>
      <c r="HEU31" s="202"/>
      <c r="HEV31" s="202"/>
      <c r="HEW31" s="202"/>
      <c r="HEX31" s="202"/>
      <c r="HEY31" s="202"/>
      <c r="HEZ31" s="202"/>
      <c r="HFA31" s="202"/>
      <c r="HFB31" s="202"/>
      <c r="HFC31" s="202"/>
      <c r="HFD31" s="202"/>
      <c r="HFE31" s="202"/>
      <c r="HFF31" s="202"/>
      <c r="HFG31" s="202"/>
      <c r="HFH31" s="202"/>
      <c r="HFI31" s="202"/>
      <c r="HFJ31" s="202"/>
      <c r="HFK31" s="202"/>
      <c r="HFL31" s="202"/>
      <c r="HFM31" s="202"/>
      <c r="HFN31" s="202"/>
      <c r="HFO31" s="202"/>
      <c r="HFP31" s="202"/>
      <c r="HFQ31" s="202"/>
      <c r="HFR31" s="202"/>
      <c r="HFS31" s="202"/>
      <c r="HFT31" s="202"/>
      <c r="HFU31" s="202"/>
      <c r="HFV31" s="202"/>
      <c r="HFW31" s="202"/>
      <c r="HFX31" s="202"/>
      <c r="HFY31" s="202"/>
      <c r="HFZ31" s="202"/>
      <c r="HGA31" s="202"/>
      <c r="HGB31" s="202"/>
      <c r="HGC31" s="202"/>
      <c r="HGD31" s="202"/>
      <c r="HGE31" s="202"/>
      <c r="HGF31" s="202"/>
      <c r="HGG31" s="202"/>
      <c r="HGH31" s="202"/>
      <c r="HGI31" s="202"/>
      <c r="HGJ31" s="202"/>
      <c r="HGK31" s="202"/>
      <c r="HGL31" s="202"/>
      <c r="HGM31" s="202"/>
      <c r="HGN31" s="202"/>
      <c r="HGO31" s="202"/>
      <c r="HGP31" s="202"/>
      <c r="HGQ31" s="202"/>
      <c r="HGR31" s="202"/>
      <c r="HGS31" s="202"/>
      <c r="HGT31" s="202"/>
      <c r="HGU31" s="202"/>
      <c r="HGV31" s="202"/>
      <c r="HGW31" s="202"/>
      <c r="HGX31" s="202"/>
      <c r="HGY31" s="202"/>
      <c r="HGZ31" s="202"/>
      <c r="HHA31" s="202"/>
      <c r="HHB31" s="202"/>
      <c r="HHC31" s="202"/>
      <c r="HHD31" s="202"/>
      <c r="HHE31" s="202"/>
      <c r="HHF31" s="202"/>
      <c r="HHG31" s="202"/>
      <c r="HHH31" s="202"/>
      <c r="HHI31" s="202"/>
      <c r="HHJ31" s="202"/>
      <c r="HHK31" s="202"/>
      <c r="HHL31" s="202"/>
      <c r="HHM31" s="202"/>
      <c r="HHN31" s="202"/>
      <c r="HHO31" s="202"/>
      <c r="HHP31" s="202"/>
      <c r="HHQ31" s="202"/>
      <c r="HHR31" s="202"/>
      <c r="HHS31" s="202"/>
      <c r="HHT31" s="202"/>
      <c r="HHU31" s="202"/>
      <c r="HHV31" s="202"/>
      <c r="HHW31" s="202"/>
      <c r="HHX31" s="202"/>
      <c r="HHY31" s="202"/>
      <c r="HHZ31" s="202"/>
      <c r="HIA31" s="202"/>
      <c r="HIB31" s="202"/>
      <c r="HIC31" s="202"/>
      <c r="HID31" s="202"/>
      <c r="HIE31" s="202"/>
      <c r="HIF31" s="202"/>
      <c r="HIG31" s="202"/>
      <c r="HIH31" s="202"/>
      <c r="HII31" s="202"/>
      <c r="HIJ31" s="202"/>
      <c r="HIK31" s="202"/>
      <c r="HIL31" s="202"/>
      <c r="HIM31" s="202"/>
      <c r="HIN31" s="202"/>
      <c r="HIO31" s="202"/>
      <c r="HIP31" s="202"/>
      <c r="HIQ31" s="202"/>
      <c r="HIR31" s="202"/>
      <c r="HIS31" s="202"/>
      <c r="HIT31" s="202"/>
      <c r="HIU31" s="202"/>
      <c r="HIV31" s="202"/>
      <c r="HIW31" s="202"/>
      <c r="HIX31" s="202"/>
      <c r="HIY31" s="202"/>
      <c r="HIZ31" s="202"/>
      <c r="HJA31" s="202"/>
      <c r="HJB31" s="202"/>
      <c r="HJC31" s="202"/>
      <c r="HJD31" s="202"/>
      <c r="HJE31" s="202"/>
      <c r="HJF31" s="202"/>
      <c r="HJG31" s="202"/>
      <c r="HJH31" s="202"/>
      <c r="HJI31" s="202"/>
      <c r="HJJ31" s="202"/>
      <c r="HJK31" s="202"/>
      <c r="HJL31" s="202"/>
      <c r="HJM31" s="202"/>
      <c r="HJN31" s="202"/>
      <c r="HJO31" s="202"/>
      <c r="HJP31" s="202"/>
      <c r="HJQ31" s="202"/>
      <c r="HJR31" s="202"/>
      <c r="HJS31" s="202"/>
      <c r="HJT31" s="202"/>
      <c r="HJU31" s="202"/>
      <c r="HJV31" s="202"/>
      <c r="HJW31" s="202"/>
      <c r="HJX31" s="202"/>
      <c r="HJY31" s="202"/>
      <c r="HJZ31" s="202"/>
      <c r="HKA31" s="202"/>
      <c r="HKB31" s="202"/>
      <c r="HKC31" s="202"/>
      <c r="HKD31" s="202"/>
      <c r="HKE31" s="202"/>
      <c r="HKF31" s="202"/>
      <c r="HKG31" s="202"/>
      <c r="HKH31" s="202"/>
      <c r="HKI31" s="202"/>
      <c r="HKJ31" s="202"/>
      <c r="HKK31" s="202"/>
      <c r="HKL31" s="202"/>
      <c r="HKM31" s="202"/>
      <c r="HKN31" s="202"/>
      <c r="HKO31" s="202"/>
      <c r="HKP31" s="202"/>
      <c r="HKQ31" s="202"/>
      <c r="HKR31" s="202"/>
      <c r="HKS31" s="202"/>
      <c r="HKT31" s="202"/>
      <c r="HKU31" s="202"/>
      <c r="HKV31" s="202"/>
      <c r="HKW31" s="202"/>
      <c r="HKX31" s="202"/>
      <c r="HKY31" s="202"/>
      <c r="HKZ31" s="202"/>
      <c r="HLA31" s="202"/>
      <c r="HLB31" s="202"/>
      <c r="HLC31" s="202"/>
      <c r="HLD31" s="202"/>
      <c r="HLE31" s="202"/>
      <c r="HLF31" s="202"/>
      <c r="HLG31" s="202"/>
      <c r="HLH31" s="202"/>
      <c r="HLI31" s="202"/>
      <c r="HLJ31" s="202"/>
      <c r="HLK31" s="202"/>
      <c r="HLL31" s="202"/>
      <c r="HLM31" s="202"/>
      <c r="HLN31" s="202"/>
      <c r="HLO31" s="202"/>
      <c r="HLP31" s="202"/>
      <c r="HLQ31" s="202"/>
      <c r="HLR31" s="202"/>
      <c r="HLS31" s="202"/>
      <c r="HLT31" s="202"/>
      <c r="HLU31" s="202"/>
      <c r="HLV31" s="202"/>
      <c r="HLW31" s="202"/>
      <c r="HLX31" s="202"/>
      <c r="HLY31" s="202"/>
      <c r="HLZ31" s="202"/>
      <c r="HMA31" s="202"/>
      <c r="HMB31" s="202"/>
      <c r="HMC31" s="202"/>
      <c r="HMD31" s="202"/>
      <c r="HME31" s="202"/>
      <c r="HMF31" s="202"/>
      <c r="HMG31" s="202"/>
      <c r="HMH31" s="202"/>
      <c r="HMI31" s="202"/>
      <c r="HMJ31" s="202"/>
      <c r="HMK31" s="202"/>
      <c r="HML31" s="202"/>
      <c r="HMM31" s="202"/>
      <c r="HMN31" s="202"/>
      <c r="HMO31" s="202"/>
      <c r="HMP31" s="202"/>
      <c r="HMQ31" s="202"/>
      <c r="HMR31" s="202"/>
      <c r="HMS31" s="202"/>
      <c r="HMT31" s="202"/>
      <c r="HMU31" s="202"/>
      <c r="HMV31" s="202"/>
      <c r="HMW31" s="202"/>
      <c r="HMX31" s="202"/>
      <c r="HMY31" s="202"/>
      <c r="HMZ31" s="202"/>
      <c r="HNA31" s="202"/>
      <c r="HNB31" s="202"/>
      <c r="HNC31" s="202"/>
      <c r="HND31" s="202"/>
      <c r="HNE31" s="202"/>
      <c r="HNF31" s="202"/>
      <c r="HNG31" s="202"/>
      <c r="HNH31" s="202"/>
      <c r="HNI31" s="202"/>
      <c r="HNJ31" s="202"/>
      <c r="HNK31" s="202"/>
      <c r="HNL31" s="202"/>
      <c r="HNM31" s="202"/>
      <c r="HNN31" s="202"/>
      <c r="HNO31" s="202"/>
      <c r="HNP31" s="202"/>
      <c r="HNQ31" s="202"/>
      <c r="HNR31" s="202"/>
      <c r="HNS31" s="202"/>
      <c r="HNT31" s="202"/>
      <c r="HNU31" s="202"/>
      <c r="HNV31" s="202"/>
      <c r="HNW31" s="202"/>
      <c r="HNX31" s="202"/>
      <c r="HNY31" s="202"/>
      <c r="HNZ31" s="202"/>
      <c r="HOA31" s="202"/>
      <c r="HOB31" s="202"/>
      <c r="HOC31" s="202"/>
      <c r="HOD31" s="202"/>
      <c r="HOE31" s="202"/>
      <c r="HOF31" s="202"/>
      <c r="HOG31" s="202"/>
      <c r="HOH31" s="202"/>
      <c r="HOI31" s="202"/>
      <c r="HOJ31" s="202"/>
      <c r="HOK31" s="202"/>
      <c r="HOL31" s="202"/>
      <c r="HOM31" s="202"/>
      <c r="HON31" s="202"/>
      <c r="HOO31" s="202"/>
      <c r="HOP31" s="202"/>
      <c r="HOQ31" s="202"/>
      <c r="HOR31" s="202"/>
      <c r="HOS31" s="202"/>
      <c r="HOT31" s="202"/>
      <c r="HOU31" s="202"/>
      <c r="HOV31" s="202"/>
      <c r="HOW31" s="202"/>
      <c r="HOX31" s="202"/>
      <c r="HOY31" s="202"/>
      <c r="HOZ31" s="202"/>
      <c r="HPA31" s="202"/>
      <c r="HPB31" s="202"/>
      <c r="HPC31" s="202"/>
      <c r="HPD31" s="202"/>
      <c r="HPE31" s="202"/>
      <c r="HPF31" s="202"/>
      <c r="HPG31" s="202"/>
      <c r="HPH31" s="202"/>
      <c r="HPI31" s="202"/>
      <c r="HPJ31" s="202"/>
      <c r="HPK31" s="202"/>
      <c r="HPL31" s="202"/>
      <c r="HPM31" s="202"/>
      <c r="HPN31" s="202"/>
      <c r="HPO31" s="202"/>
      <c r="HPP31" s="202"/>
      <c r="HPQ31" s="202"/>
      <c r="HPR31" s="202"/>
      <c r="HPS31" s="202"/>
      <c r="HPT31" s="202"/>
      <c r="HPU31" s="202"/>
      <c r="HPV31" s="202"/>
      <c r="HPW31" s="202"/>
      <c r="HPX31" s="202"/>
      <c r="HPY31" s="202"/>
      <c r="HPZ31" s="202"/>
      <c r="HQA31" s="202"/>
      <c r="HQB31" s="202"/>
      <c r="HQC31" s="202"/>
      <c r="HQD31" s="202"/>
      <c r="HQE31" s="202"/>
      <c r="HQF31" s="202"/>
      <c r="HQG31" s="202"/>
      <c r="HQH31" s="202"/>
      <c r="HQI31" s="202"/>
      <c r="HQJ31" s="202"/>
      <c r="HQK31" s="202"/>
      <c r="HQL31" s="202"/>
      <c r="HQM31" s="202"/>
      <c r="HQN31" s="202"/>
      <c r="HQO31" s="202"/>
      <c r="HQP31" s="202"/>
      <c r="HQQ31" s="202"/>
      <c r="HQR31" s="202"/>
      <c r="HQS31" s="202"/>
      <c r="HQT31" s="202"/>
      <c r="HQU31" s="202"/>
      <c r="HQV31" s="202"/>
      <c r="HQW31" s="202"/>
      <c r="HQX31" s="202"/>
      <c r="HQY31" s="202"/>
      <c r="HQZ31" s="202"/>
      <c r="HRA31" s="202"/>
      <c r="HRB31" s="202"/>
      <c r="HRC31" s="202"/>
      <c r="HRD31" s="202"/>
      <c r="HRE31" s="202"/>
      <c r="HRF31" s="202"/>
      <c r="HRG31" s="202"/>
      <c r="HRH31" s="202"/>
      <c r="HRI31" s="202"/>
      <c r="HRJ31" s="202"/>
      <c r="HRK31" s="202"/>
      <c r="HRL31" s="202"/>
      <c r="HRM31" s="202"/>
      <c r="HRN31" s="202"/>
      <c r="HRO31" s="202"/>
      <c r="HRP31" s="202"/>
      <c r="HRQ31" s="202"/>
      <c r="HRR31" s="202"/>
      <c r="HRS31" s="202"/>
      <c r="HRT31" s="202"/>
      <c r="HRU31" s="202"/>
      <c r="HRV31" s="202"/>
      <c r="HRW31" s="202"/>
      <c r="HRX31" s="202"/>
      <c r="HRY31" s="202"/>
      <c r="HRZ31" s="202"/>
      <c r="HSA31" s="202"/>
      <c r="HSB31" s="202"/>
      <c r="HSC31" s="202"/>
      <c r="HSD31" s="202"/>
      <c r="HSE31" s="202"/>
      <c r="HSF31" s="202"/>
      <c r="HSG31" s="202"/>
      <c r="HSH31" s="202"/>
      <c r="HSI31" s="202"/>
      <c r="HSJ31" s="202"/>
      <c r="HSK31" s="202"/>
      <c r="HSL31" s="202"/>
      <c r="HSM31" s="202"/>
      <c r="HSN31" s="202"/>
      <c r="HSO31" s="202"/>
      <c r="HSP31" s="202"/>
      <c r="HSQ31" s="202"/>
      <c r="HSR31" s="202"/>
      <c r="HSS31" s="202"/>
      <c r="HST31" s="202"/>
      <c r="HSU31" s="202"/>
      <c r="HSV31" s="202"/>
      <c r="HSW31" s="202"/>
      <c r="HSX31" s="202"/>
      <c r="HSY31" s="202"/>
      <c r="HSZ31" s="202"/>
      <c r="HTA31" s="202"/>
      <c r="HTB31" s="202"/>
      <c r="HTC31" s="202"/>
      <c r="HTD31" s="202"/>
      <c r="HTE31" s="202"/>
      <c r="HTF31" s="202"/>
      <c r="HTG31" s="202"/>
      <c r="HTH31" s="202"/>
      <c r="HTI31" s="202"/>
      <c r="HTJ31" s="202"/>
      <c r="HTK31" s="202"/>
      <c r="HTL31" s="202"/>
      <c r="HTM31" s="202"/>
      <c r="HTN31" s="202"/>
      <c r="HTO31" s="202"/>
      <c r="HTP31" s="202"/>
      <c r="HTQ31" s="202"/>
      <c r="HTR31" s="202"/>
      <c r="HTS31" s="202"/>
      <c r="HTT31" s="202"/>
      <c r="HTU31" s="202"/>
      <c r="HTV31" s="202"/>
      <c r="HTW31" s="202"/>
      <c r="HTX31" s="202"/>
      <c r="HTY31" s="202"/>
      <c r="HTZ31" s="202"/>
      <c r="HUA31" s="202"/>
      <c r="HUB31" s="202"/>
      <c r="HUC31" s="202"/>
      <c r="HUD31" s="202"/>
      <c r="HUE31" s="202"/>
      <c r="HUF31" s="202"/>
      <c r="HUG31" s="202"/>
      <c r="HUH31" s="202"/>
      <c r="HUI31" s="202"/>
      <c r="HUJ31" s="202"/>
      <c r="HUK31" s="202"/>
      <c r="HUL31" s="202"/>
      <c r="HUM31" s="202"/>
      <c r="HUN31" s="202"/>
      <c r="HUO31" s="202"/>
      <c r="HUP31" s="202"/>
      <c r="HUQ31" s="202"/>
      <c r="HUR31" s="202"/>
      <c r="HUS31" s="202"/>
      <c r="HUT31" s="202"/>
      <c r="HUU31" s="202"/>
      <c r="HUV31" s="202"/>
      <c r="HUW31" s="202"/>
      <c r="HUX31" s="202"/>
      <c r="HUY31" s="202"/>
      <c r="HUZ31" s="202"/>
      <c r="HVA31" s="202"/>
      <c r="HVB31" s="202"/>
      <c r="HVC31" s="202"/>
      <c r="HVD31" s="202"/>
      <c r="HVE31" s="202"/>
      <c r="HVF31" s="202"/>
      <c r="HVG31" s="202"/>
      <c r="HVH31" s="202"/>
      <c r="HVI31" s="202"/>
      <c r="HVJ31" s="202"/>
      <c r="HVK31" s="202"/>
      <c r="HVL31" s="202"/>
      <c r="HVM31" s="202"/>
      <c r="HVN31" s="202"/>
      <c r="HVO31" s="202"/>
      <c r="HVP31" s="202"/>
      <c r="HVQ31" s="202"/>
      <c r="HVR31" s="202"/>
      <c r="HVS31" s="202"/>
      <c r="HVT31" s="202"/>
      <c r="HVU31" s="202"/>
      <c r="HVV31" s="202"/>
      <c r="HVW31" s="202"/>
      <c r="HVX31" s="202"/>
      <c r="HVY31" s="202"/>
      <c r="HVZ31" s="202"/>
      <c r="HWA31" s="202"/>
      <c r="HWB31" s="202"/>
      <c r="HWC31" s="202"/>
      <c r="HWD31" s="202"/>
      <c r="HWE31" s="202"/>
      <c r="HWF31" s="202"/>
      <c r="HWG31" s="202"/>
      <c r="HWH31" s="202"/>
      <c r="HWI31" s="202"/>
      <c r="HWJ31" s="202"/>
      <c r="HWK31" s="202"/>
      <c r="HWL31" s="202"/>
      <c r="HWM31" s="202"/>
      <c r="HWN31" s="202"/>
      <c r="HWO31" s="202"/>
      <c r="HWP31" s="202"/>
      <c r="HWQ31" s="202"/>
      <c r="HWR31" s="202"/>
      <c r="HWS31" s="202"/>
      <c r="HWT31" s="202"/>
      <c r="HWU31" s="202"/>
      <c r="HWV31" s="202"/>
      <c r="HWW31" s="202"/>
      <c r="HWX31" s="202"/>
      <c r="HWY31" s="202"/>
      <c r="HWZ31" s="202"/>
      <c r="HXA31" s="202"/>
      <c r="HXB31" s="202"/>
      <c r="HXC31" s="202"/>
      <c r="HXD31" s="202"/>
      <c r="HXE31" s="202"/>
      <c r="HXF31" s="202"/>
      <c r="HXG31" s="202"/>
      <c r="HXH31" s="202"/>
      <c r="HXI31" s="202"/>
      <c r="HXJ31" s="202"/>
      <c r="HXK31" s="202"/>
      <c r="HXL31" s="202"/>
      <c r="HXM31" s="202"/>
      <c r="HXN31" s="202"/>
      <c r="HXO31" s="202"/>
      <c r="HXP31" s="202"/>
      <c r="HXQ31" s="202"/>
      <c r="HXR31" s="202"/>
      <c r="HXS31" s="202"/>
      <c r="HXT31" s="202"/>
      <c r="HXU31" s="202"/>
      <c r="HXV31" s="202"/>
      <c r="HXW31" s="202"/>
      <c r="HXX31" s="202"/>
      <c r="HXY31" s="202"/>
      <c r="HXZ31" s="202"/>
      <c r="HYA31" s="202"/>
      <c r="HYB31" s="202"/>
      <c r="HYC31" s="202"/>
      <c r="HYD31" s="202"/>
      <c r="HYE31" s="202"/>
      <c r="HYF31" s="202"/>
      <c r="HYG31" s="202"/>
      <c r="HYH31" s="202"/>
      <c r="HYI31" s="202"/>
      <c r="HYJ31" s="202"/>
      <c r="HYK31" s="202"/>
      <c r="HYL31" s="202"/>
      <c r="HYM31" s="202"/>
      <c r="HYN31" s="202"/>
      <c r="HYO31" s="202"/>
      <c r="HYP31" s="202"/>
      <c r="HYQ31" s="202"/>
      <c r="HYR31" s="202"/>
      <c r="HYS31" s="202"/>
      <c r="HYT31" s="202"/>
      <c r="HYU31" s="202"/>
      <c r="HYV31" s="202"/>
      <c r="HYW31" s="202"/>
      <c r="HYX31" s="202"/>
      <c r="HYY31" s="202"/>
      <c r="HYZ31" s="202"/>
      <c r="HZA31" s="202"/>
      <c r="HZB31" s="202"/>
      <c r="HZC31" s="202"/>
      <c r="HZD31" s="202"/>
      <c r="HZE31" s="202"/>
      <c r="HZF31" s="202"/>
      <c r="HZG31" s="202"/>
      <c r="HZH31" s="202"/>
      <c r="HZI31" s="202"/>
      <c r="HZJ31" s="202"/>
      <c r="HZK31" s="202"/>
      <c r="HZL31" s="202"/>
      <c r="HZM31" s="202"/>
      <c r="HZN31" s="202"/>
      <c r="HZO31" s="202"/>
      <c r="HZP31" s="202"/>
      <c r="HZQ31" s="202"/>
      <c r="HZR31" s="202"/>
      <c r="HZS31" s="202"/>
      <c r="HZT31" s="202"/>
      <c r="HZU31" s="202"/>
      <c r="HZV31" s="202"/>
      <c r="HZW31" s="202"/>
      <c r="HZX31" s="202"/>
      <c r="HZY31" s="202"/>
      <c r="HZZ31" s="202"/>
      <c r="IAA31" s="202"/>
      <c r="IAB31" s="202"/>
      <c r="IAC31" s="202"/>
      <c r="IAD31" s="202"/>
      <c r="IAE31" s="202"/>
      <c r="IAF31" s="202"/>
      <c r="IAG31" s="202"/>
      <c r="IAH31" s="202"/>
      <c r="IAI31" s="202"/>
      <c r="IAJ31" s="202"/>
      <c r="IAK31" s="202"/>
      <c r="IAL31" s="202"/>
      <c r="IAM31" s="202"/>
      <c r="IAN31" s="202"/>
      <c r="IAO31" s="202"/>
      <c r="IAP31" s="202"/>
      <c r="IAQ31" s="202"/>
      <c r="IAR31" s="202"/>
      <c r="IAS31" s="202"/>
      <c r="IAT31" s="202"/>
      <c r="IAU31" s="202"/>
      <c r="IAV31" s="202"/>
      <c r="IAW31" s="202"/>
      <c r="IAX31" s="202"/>
      <c r="IAY31" s="202"/>
      <c r="IAZ31" s="202"/>
      <c r="IBA31" s="202"/>
      <c r="IBB31" s="202"/>
      <c r="IBC31" s="202"/>
      <c r="IBD31" s="202"/>
      <c r="IBE31" s="202"/>
      <c r="IBF31" s="202"/>
      <c r="IBG31" s="202"/>
      <c r="IBH31" s="202"/>
      <c r="IBI31" s="202"/>
      <c r="IBJ31" s="202"/>
      <c r="IBK31" s="202"/>
      <c r="IBL31" s="202"/>
      <c r="IBM31" s="202"/>
      <c r="IBN31" s="202"/>
      <c r="IBO31" s="202"/>
      <c r="IBP31" s="202"/>
      <c r="IBQ31" s="202"/>
      <c r="IBR31" s="202"/>
      <c r="IBS31" s="202"/>
      <c r="IBT31" s="202"/>
      <c r="IBU31" s="202"/>
      <c r="IBV31" s="202"/>
      <c r="IBW31" s="202"/>
      <c r="IBX31" s="202"/>
      <c r="IBY31" s="202"/>
      <c r="IBZ31" s="202"/>
      <c r="ICA31" s="202"/>
      <c r="ICB31" s="202"/>
      <c r="ICC31" s="202"/>
      <c r="ICD31" s="202"/>
      <c r="ICE31" s="202"/>
      <c r="ICF31" s="202"/>
      <c r="ICG31" s="202"/>
      <c r="ICH31" s="202"/>
      <c r="ICI31" s="202"/>
      <c r="ICJ31" s="202"/>
      <c r="ICK31" s="202"/>
      <c r="ICL31" s="202"/>
      <c r="ICM31" s="202"/>
      <c r="ICN31" s="202"/>
      <c r="ICO31" s="202"/>
      <c r="ICP31" s="202"/>
      <c r="ICQ31" s="202"/>
      <c r="ICR31" s="202"/>
      <c r="ICS31" s="202"/>
      <c r="ICT31" s="202"/>
      <c r="ICU31" s="202"/>
      <c r="ICV31" s="202"/>
      <c r="ICW31" s="202"/>
      <c r="ICX31" s="202"/>
      <c r="ICY31" s="202"/>
      <c r="ICZ31" s="202"/>
      <c r="IDA31" s="202"/>
      <c r="IDB31" s="202"/>
      <c r="IDC31" s="202"/>
      <c r="IDD31" s="202"/>
      <c r="IDE31" s="202"/>
      <c r="IDF31" s="202"/>
      <c r="IDG31" s="202"/>
      <c r="IDH31" s="202"/>
      <c r="IDI31" s="202"/>
      <c r="IDJ31" s="202"/>
      <c r="IDK31" s="202"/>
      <c r="IDL31" s="202"/>
      <c r="IDM31" s="202"/>
      <c r="IDN31" s="202"/>
      <c r="IDO31" s="202"/>
      <c r="IDP31" s="202"/>
      <c r="IDQ31" s="202"/>
      <c r="IDR31" s="202"/>
      <c r="IDS31" s="202"/>
      <c r="IDT31" s="202"/>
      <c r="IDU31" s="202"/>
      <c r="IDV31" s="202"/>
      <c r="IDW31" s="202"/>
      <c r="IDX31" s="202"/>
      <c r="IDY31" s="202"/>
      <c r="IDZ31" s="202"/>
      <c r="IEA31" s="202"/>
      <c r="IEB31" s="202"/>
      <c r="IEC31" s="202"/>
      <c r="IED31" s="202"/>
      <c r="IEE31" s="202"/>
      <c r="IEF31" s="202"/>
      <c r="IEG31" s="202"/>
      <c r="IEH31" s="202"/>
      <c r="IEI31" s="202"/>
      <c r="IEJ31" s="202"/>
      <c r="IEK31" s="202"/>
      <c r="IEL31" s="202"/>
      <c r="IEM31" s="202"/>
      <c r="IEN31" s="202"/>
      <c r="IEO31" s="202"/>
      <c r="IEP31" s="202"/>
      <c r="IEQ31" s="202"/>
      <c r="IER31" s="202"/>
      <c r="IES31" s="202"/>
      <c r="IET31" s="202"/>
      <c r="IEU31" s="202"/>
      <c r="IEV31" s="202"/>
      <c r="IEW31" s="202"/>
      <c r="IEX31" s="202"/>
      <c r="IEY31" s="202"/>
      <c r="IEZ31" s="202"/>
      <c r="IFA31" s="202"/>
      <c r="IFB31" s="202"/>
      <c r="IFC31" s="202"/>
      <c r="IFD31" s="202"/>
      <c r="IFE31" s="202"/>
      <c r="IFF31" s="202"/>
      <c r="IFG31" s="202"/>
      <c r="IFH31" s="202"/>
      <c r="IFI31" s="202"/>
      <c r="IFJ31" s="202"/>
      <c r="IFK31" s="202"/>
      <c r="IFL31" s="202"/>
      <c r="IFM31" s="202"/>
      <c r="IFN31" s="202"/>
      <c r="IFO31" s="202"/>
      <c r="IFP31" s="202"/>
      <c r="IFQ31" s="202"/>
      <c r="IFR31" s="202"/>
      <c r="IFS31" s="202"/>
      <c r="IFT31" s="202"/>
      <c r="IFU31" s="202"/>
      <c r="IFV31" s="202"/>
      <c r="IFW31" s="202"/>
      <c r="IFX31" s="202"/>
      <c r="IFY31" s="202"/>
      <c r="IFZ31" s="202"/>
      <c r="IGA31" s="202"/>
      <c r="IGB31" s="202"/>
      <c r="IGC31" s="202"/>
      <c r="IGD31" s="202"/>
      <c r="IGE31" s="202"/>
      <c r="IGF31" s="202"/>
      <c r="IGG31" s="202"/>
      <c r="IGH31" s="202"/>
      <c r="IGI31" s="202"/>
      <c r="IGJ31" s="202"/>
      <c r="IGK31" s="202"/>
      <c r="IGL31" s="202"/>
      <c r="IGM31" s="202"/>
      <c r="IGN31" s="202"/>
      <c r="IGO31" s="202"/>
      <c r="IGP31" s="202"/>
      <c r="IGQ31" s="202"/>
      <c r="IGR31" s="202"/>
      <c r="IGS31" s="202"/>
      <c r="IGT31" s="202"/>
      <c r="IGU31" s="202"/>
      <c r="IGV31" s="202"/>
      <c r="IGW31" s="202"/>
      <c r="IGX31" s="202"/>
      <c r="IGY31" s="202"/>
      <c r="IGZ31" s="202"/>
      <c r="IHA31" s="202"/>
      <c r="IHB31" s="202"/>
      <c r="IHC31" s="202"/>
      <c r="IHD31" s="202"/>
      <c r="IHE31" s="202"/>
      <c r="IHF31" s="202"/>
      <c r="IHG31" s="202"/>
      <c r="IHH31" s="202"/>
      <c r="IHI31" s="202"/>
      <c r="IHJ31" s="202"/>
      <c r="IHK31" s="202"/>
      <c r="IHL31" s="202"/>
      <c r="IHM31" s="202"/>
      <c r="IHN31" s="202"/>
      <c r="IHO31" s="202"/>
      <c r="IHP31" s="202"/>
      <c r="IHQ31" s="202"/>
      <c r="IHR31" s="202"/>
      <c r="IHS31" s="202"/>
      <c r="IHT31" s="202"/>
      <c r="IHU31" s="202"/>
      <c r="IHV31" s="202"/>
      <c r="IHW31" s="202"/>
      <c r="IHX31" s="202"/>
      <c r="IHY31" s="202"/>
      <c r="IHZ31" s="202"/>
      <c r="IIA31" s="202"/>
      <c r="IIB31" s="202"/>
      <c r="IIC31" s="202"/>
      <c r="IID31" s="202"/>
      <c r="IIE31" s="202"/>
      <c r="IIF31" s="202"/>
      <c r="IIG31" s="202"/>
      <c r="IIH31" s="202"/>
      <c r="III31" s="202"/>
      <c r="IIJ31" s="202"/>
      <c r="IIK31" s="202"/>
      <c r="IIL31" s="202"/>
      <c r="IIM31" s="202"/>
      <c r="IIN31" s="202"/>
      <c r="IIO31" s="202"/>
      <c r="IIP31" s="202"/>
      <c r="IIQ31" s="202"/>
      <c r="IIR31" s="202"/>
      <c r="IIS31" s="202"/>
      <c r="IIT31" s="202"/>
      <c r="IIU31" s="202"/>
      <c r="IIV31" s="202"/>
      <c r="IIW31" s="202"/>
      <c r="IIX31" s="202"/>
      <c r="IIY31" s="202"/>
      <c r="IIZ31" s="202"/>
      <c r="IJA31" s="202"/>
      <c r="IJB31" s="202"/>
      <c r="IJC31" s="202"/>
      <c r="IJD31" s="202"/>
      <c r="IJE31" s="202"/>
      <c r="IJF31" s="202"/>
      <c r="IJG31" s="202"/>
      <c r="IJH31" s="202"/>
      <c r="IJI31" s="202"/>
      <c r="IJJ31" s="202"/>
      <c r="IJK31" s="202"/>
      <c r="IJL31" s="202"/>
      <c r="IJM31" s="202"/>
      <c r="IJN31" s="202"/>
      <c r="IJO31" s="202"/>
      <c r="IJP31" s="202"/>
      <c r="IJQ31" s="202"/>
      <c r="IJR31" s="202"/>
      <c r="IJS31" s="202"/>
      <c r="IJT31" s="202"/>
      <c r="IJU31" s="202"/>
      <c r="IJV31" s="202"/>
      <c r="IJW31" s="202"/>
      <c r="IJX31" s="202"/>
      <c r="IJY31" s="202"/>
      <c r="IJZ31" s="202"/>
      <c r="IKA31" s="202"/>
      <c r="IKB31" s="202"/>
      <c r="IKC31" s="202"/>
      <c r="IKD31" s="202"/>
      <c r="IKE31" s="202"/>
      <c r="IKF31" s="202"/>
      <c r="IKG31" s="202"/>
      <c r="IKH31" s="202"/>
      <c r="IKI31" s="202"/>
      <c r="IKJ31" s="202"/>
      <c r="IKK31" s="202"/>
      <c r="IKL31" s="202"/>
      <c r="IKM31" s="202"/>
      <c r="IKN31" s="202"/>
      <c r="IKO31" s="202"/>
      <c r="IKP31" s="202"/>
      <c r="IKQ31" s="202"/>
      <c r="IKR31" s="202"/>
      <c r="IKS31" s="202"/>
      <c r="IKT31" s="202"/>
      <c r="IKU31" s="202"/>
      <c r="IKV31" s="202"/>
      <c r="IKW31" s="202"/>
      <c r="IKX31" s="202"/>
      <c r="IKY31" s="202"/>
      <c r="IKZ31" s="202"/>
      <c r="ILA31" s="202"/>
      <c r="ILB31" s="202"/>
      <c r="ILC31" s="202"/>
      <c r="ILD31" s="202"/>
      <c r="ILE31" s="202"/>
      <c r="ILF31" s="202"/>
      <c r="ILG31" s="202"/>
      <c r="ILH31" s="202"/>
      <c r="ILI31" s="202"/>
      <c r="ILJ31" s="202"/>
      <c r="ILK31" s="202"/>
      <c r="ILL31" s="202"/>
      <c r="ILM31" s="202"/>
      <c r="ILN31" s="202"/>
      <c r="ILO31" s="202"/>
      <c r="ILP31" s="202"/>
      <c r="ILQ31" s="202"/>
      <c r="ILR31" s="202"/>
      <c r="ILS31" s="202"/>
      <c r="ILT31" s="202"/>
      <c r="ILU31" s="202"/>
      <c r="ILV31" s="202"/>
      <c r="ILW31" s="202"/>
      <c r="ILX31" s="202"/>
      <c r="ILY31" s="202"/>
      <c r="ILZ31" s="202"/>
      <c r="IMA31" s="202"/>
      <c r="IMB31" s="202"/>
      <c r="IMC31" s="202"/>
      <c r="IMD31" s="202"/>
      <c r="IME31" s="202"/>
      <c r="IMF31" s="202"/>
      <c r="IMG31" s="202"/>
      <c r="IMH31" s="202"/>
      <c r="IMI31" s="202"/>
      <c r="IMJ31" s="202"/>
      <c r="IMK31" s="202"/>
      <c r="IML31" s="202"/>
      <c r="IMM31" s="202"/>
      <c r="IMN31" s="202"/>
      <c r="IMO31" s="202"/>
      <c r="IMP31" s="202"/>
      <c r="IMQ31" s="202"/>
      <c r="IMR31" s="202"/>
      <c r="IMS31" s="202"/>
      <c r="IMT31" s="202"/>
      <c r="IMU31" s="202"/>
      <c r="IMV31" s="202"/>
      <c r="IMW31" s="202"/>
      <c r="IMX31" s="202"/>
      <c r="IMY31" s="202"/>
      <c r="IMZ31" s="202"/>
      <c r="INA31" s="202"/>
      <c r="INB31" s="202"/>
      <c r="INC31" s="202"/>
      <c r="IND31" s="202"/>
      <c r="INE31" s="202"/>
      <c r="INF31" s="202"/>
      <c r="ING31" s="202"/>
      <c r="INH31" s="202"/>
      <c r="INI31" s="202"/>
      <c r="INJ31" s="202"/>
      <c r="INK31" s="202"/>
      <c r="INL31" s="202"/>
      <c r="INM31" s="202"/>
      <c r="INN31" s="202"/>
      <c r="INO31" s="202"/>
      <c r="INP31" s="202"/>
      <c r="INQ31" s="202"/>
      <c r="INR31" s="202"/>
      <c r="INS31" s="202"/>
      <c r="INT31" s="202"/>
      <c r="INU31" s="202"/>
      <c r="INV31" s="202"/>
      <c r="INW31" s="202"/>
      <c r="INX31" s="202"/>
      <c r="INY31" s="202"/>
      <c r="INZ31" s="202"/>
      <c r="IOA31" s="202"/>
      <c r="IOB31" s="202"/>
      <c r="IOC31" s="202"/>
      <c r="IOD31" s="202"/>
      <c r="IOE31" s="202"/>
      <c r="IOF31" s="202"/>
      <c r="IOG31" s="202"/>
      <c r="IOH31" s="202"/>
      <c r="IOI31" s="202"/>
      <c r="IOJ31" s="202"/>
      <c r="IOK31" s="202"/>
      <c r="IOL31" s="202"/>
      <c r="IOM31" s="202"/>
      <c r="ION31" s="202"/>
      <c r="IOO31" s="202"/>
      <c r="IOP31" s="202"/>
      <c r="IOQ31" s="202"/>
      <c r="IOR31" s="202"/>
      <c r="IOS31" s="202"/>
      <c r="IOT31" s="202"/>
      <c r="IOU31" s="202"/>
      <c r="IOV31" s="202"/>
      <c r="IOW31" s="202"/>
      <c r="IOX31" s="202"/>
      <c r="IOY31" s="202"/>
      <c r="IOZ31" s="202"/>
      <c r="IPA31" s="202"/>
      <c r="IPB31" s="202"/>
      <c r="IPC31" s="202"/>
      <c r="IPD31" s="202"/>
      <c r="IPE31" s="202"/>
      <c r="IPF31" s="202"/>
      <c r="IPG31" s="202"/>
      <c r="IPH31" s="202"/>
      <c r="IPI31" s="202"/>
      <c r="IPJ31" s="202"/>
      <c r="IPK31" s="202"/>
      <c r="IPL31" s="202"/>
      <c r="IPM31" s="202"/>
      <c r="IPN31" s="202"/>
      <c r="IPO31" s="202"/>
      <c r="IPP31" s="202"/>
      <c r="IPQ31" s="202"/>
      <c r="IPR31" s="202"/>
      <c r="IPS31" s="202"/>
      <c r="IPT31" s="202"/>
      <c r="IPU31" s="202"/>
      <c r="IPV31" s="202"/>
      <c r="IPW31" s="202"/>
      <c r="IPX31" s="202"/>
      <c r="IPY31" s="202"/>
      <c r="IPZ31" s="202"/>
      <c r="IQA31" s="202"/>
      <c r="IQB31" s="202"/>
      <c r="IQC31" s="202"/>
      <c r="IQD31" s="202"/>
      <c r="IQE31" s="202"/>
      <c r="IQF31" s="202"/>
      <c r="IQG31" s="202"/>
      <c r="IQH31" s="202"/>
      <c r="IQI31" s="202"/>
      <c r="IQJ31" s="202"/>
      <c r="IQK31" s="202"/>
      <c r="IQL31" s="202"/>
      <c r="IQM31" s="202"/>
      <c r="IQN31" s="202"/>
      <c r="IQO31" s="202"/>
      <c r="IQP31" s="202"/>
      <c r="IQQ31" s="202"/>
      <c r="IQR31" s="202"/>
      <c r="IQS31" s="202"/>
      <c r="IQT31" s="202"/>
      <c r="IQU31" s="202"/>
      <c r="IQV31" s="202"/>
      <c r="IQW31" s="202"/>
      <c r="IQX31" s="202"/>
      <c r="IQY31" s="202"/>
      <c r="IQZ31" s="202"/>
      <c r="IRA31" s="202"/>
      <c r="IRB31" s="202"/>
      <c r="IRC31" s="202"/>
      <c r="IRD31" s="202"/>
      <c r="IRE31" s="202"/>
      <c r="IRF31" s="202"/>
      <c r="IRG31" s="202"/>
      <c r="IRH31" s="202"/>
      <c r="IRI31" s="202"/>
      <c r="IRJ31" s="202"/>
      <c r="IRK31" s="202"/>
      <c r="IRL31" s="202"/>
      <c r="IRM31" s="202"/>
      <c r="IRN31" s="202"/>
      <c r="IRO31" s="202"/>
      <c r="IRP31" s="202"/>
      <c r="IRQ31" s="202"/>
      <c r="IRR31" s="202"/>
      <c r="IRS31" s="202"/>
      <c r="IRT31" s="202"/>
      <c r="IRU31" s="202"/>
      <c r="IRV31" s="202"/>
      <c r="IRW31" s="202"/>
      <c r="IRX31" s="202"/>
      <c r="IRY31" s="202"/>
      <c r="IRZ31" s="202"/>
      <c r="ISA31" s="202"/>
      <c r="ISB31" s="202"/>
      <c r="ISC31" s="202"/>
      <c r="ISD31" s="202"/>
      <c r="ISE31" s="202"/>
      <c r="ISF31" s="202"/>
      <c r="ISG31" s="202"/>
      <c r="ISH31" s="202"/>
      <c r="ISI31" s="202"/>
      <c r="ISJ31" s="202"/>
      <c r="ISK31" s="202"/>
      <c r="ISL31" s="202"/>
      <c r="ISM31" s="202"/>
      <c r="ISN31" s="202"/>
      <c r="ISO31" s="202"/>
      <c r="ISP31" s="202"/>
      <c r="ISQ31" s="202"/>
      <c r="ISR31" s="202"/>
      <c r="ISS31" s="202"/>
      <c r="IST31" s="202"/>
      <c r="ISU31" s="202"/>
      <c r="ISV31" s="202"/>
      <c r="ISW31" s="202"/>
      <c r="ISX31" s="202"/>
      <c r="ISY31" s="202"/>
      <c r="ISZ31" s="202"/>
      <c r="ITA31" s="202"/>
      <c r="ITB31" s="202"/>
      <c r="ITC31" s="202"/>
      <c r="ITD31" s="202"/>
      <c r="ITE31" s="202"/>
      <c r="ITF31" s="202"/>
      <c r="ITG31" s="202"/>
      <c r="ITH31" s="202"/>
      <c r="ITI31" s="202"/>
      <c r="ITJ31" s="202"/>
      <c r="ITK31" s="202"/>
      <c r="ITL31" s="202"/>
      <c r="ITM31" s="202"/>
      <c r="ITN31" s="202"/>
      <c r="ITO31" s="202"/>
      <c r="ITP31" s="202"/>
      <c r="ITQ31" s="202"/>
      <c r="ITR31" s="202"/>
      <c r="ITS31" s="202"/>
      <c r="ITT31" s="202"/>
      <c r="ITU31" s="202"/>
      <c r="ITV31" s="202"/>
      <c r="ITW31" s="202"/>
      <c r="ITX31" s="202"/>
      <c r="ITY31" s="202"/>
      <c r="ITZ31" s="202"/>
      <c r="IUA31" s="202"/>
      <c r="IUB31" s="202"/>
      <c r="IUC31" s="202"/>
      <c r="IUD31" s="202"/>
      <c r="IUE31" s="202"/>
      <c r="IUF31" s="202"/>
      <c r="IUG31" s="202"/>
      <c r="IUH31" s="202"/>
      <c r="IUI31" s="202"/>
      <c r="IUJ31" s="202"/>
      <c r="IUK31" s="202"/>
      <c r="IUL31" s="202"/>
      <c r="IUM31" s="202"/>
      <c r="IUN31" s="202"/>
      <c r="IUO31" s="202"/>
      <c r="IUP31" s="202"/>
      <c r="IUQ31" s="202"/>
      <c r="IUR31" s="202"/>
      <c r="IUS31" s="202"/>
      <c r="IUT31" s="202"/>
      <c r="IUU31" s="202"/>
      <c r="IUV31" s="202"/>
      <c r="IUW31" s="202"/>
      <c r="IUX31" s="202"/>
      <c r="IUY31" s="202"/>
      <c r="IUZ31" s="202"/>
      <c r="IVA31" s="202"/>
      <c r="IVB31" s="202"/>
      <c r="IVC31" s="202"/>
      <c r="IVD31" s="202"/>
      <c r="IVE31" s="202"/>
      <c r="IVF31" s="202"/>
      <c r="IVG31" s="202"/>
      <c r="IVH31" s="202"/>
      <c r="IVI31" s="202"/>
      <c r="IVJ31" s="202"/>
      <c r="IVK31" s="202"/>
      <c r="IVL31" s="202"/>
      <c r="IVM31" s="202"/>
      <c r="IVN31" s="202"/>
      <c r="IVO31" s="202"/>
      <c r="IVP31" s="202"/>
      <c r="IVQ31" s="202"/>
      <c r="IVR31" s="202"/>
      <c r="IVS31" s="202"/>
      <c r="IVT31" s="202"/>
      <c r="IVU31" s="202"/>
      <c r="IVV31" s="202"/>
      <c r="IVW31" s="202"/>
      <c r="IVX31" s="202"/>
      <c r="IVY31" s="202"/>
      <c r="IVZ31" s="202"/>
      <c r="IWA31" s="202"/>
      <c r="IWB31" s="202"/>
      <c r="IWC31" s="202"/>
      <c r="IWD31" s="202"/>
      <c r="IWE31" s="202"/>
      <c r="IWF31" s="202"/>
      <c r="IWG31" s="202"/>
      <c r="IWH31" s="202"/>
      <c r="IWI31" s="202"/>
      <c r="IWJ31" s="202"/>
      <c r="IWK31" s="202"/>
      <c r="IWL31" s="202"/>
      <c r="IWM31" s="202"/>
      <c r="IWN31" s="202"/>
      <c r="IWO31" s="202"/>
      <c r="IWP31" s="202"/>
      <c r="IWQ31" s="202"/>
      <c r="IWR31" s="202"/>
      <c r="IWS31" s="202"/>
      <c r="IWT31" s="202"/>
      <c r="IWU31" s="202"/>
      <c r="IWV31" s="202"/>
      <c r="IWW31" s="202"/>
      <c r="IWX31" s="202"/>
      <c r="IWY31" s="202"/>
      <c r="IWZ31" s="202"/>
      <c r="IXA31" s="202"/>
      <c r="IXB31" s="202"/>
      <c r="IXC31" s="202"/>
      <c r="IXD31" s="202"/>
      <c r="IXE31" s="202"/>
      <c r="IXF31" s="202"/>
      <c r="IXG31" s="202"/>
      <c r="IXH31" s="202"/>
      <c r="IXI31" s="202"/>
      <c r="IXJ31" s="202"/>
      <c r="IXK31" s="202"/>
      <c r="IXL31" s="202"/>
      <c r="IXM31" s="202"/>
      <c r="IXN31" s="202"/>
      <c r="IXO31" s="202"/>
      <c r="IXP31" s="202"/>
      <c r="IXQ31" s="202"/>
      <c r="IXR31" s="202"/>
      <c r="IXS31" s="202"/>
      <c r="IXT31" s="202"/>
      <c r="IXU31" s="202"/>
      <c r="IXV31" s="202"/>
      <c r="IXW31" s="202"/>
      <c r="IXX31" s="202"/>
      <c r="IXY31" s="202"/>
      <c r="IXZ31" s="202"/>
      <c r="IYA31" s="202"/>
      <c r="IYB31" s="202"/>
      <c r="IYC31" s="202"/>
      <c r="IYD31" s="202"/>
      <c r="IYE31" s="202"/>
      <c r="IYF31" s="202"/>
      <c r="IYG31" s="202"/>
      <c r="IYH31" s="202"/>
      <c r="IYI31" s="202"/>
      <c r="IYJ31" s="202"/>
      <c r="IYK31" s="202"/>
      <c r="IYL31" s="202"/>
      <c r="IYM31" s="202"/>
      <c r="IYN31" s="202"/>
      <c r="IYO31" s="202"/>
      <c r="IYP31" s="202"/>
      <c r="IYQ31" s="202"/>
      <c r="IYR31" s="202"/>
      <c r="IYS31" s="202"/>
      <c r="IYT31" s="202"/>
      <c r="IYU31" s="202"/>
      <c r="IYV31" s="202"/>
      <c r="IYW31" s="202"/>
      <c r="IYX31" s="202"/>
      <c r="IYY31" s="202"/>
      <c r="IYZ31" s="202"/>
      <c r="IZA31" s="202"/>
      <c r="IZB31" s="202"/>
      <c r="IZC31" s="202"/>
      <c r="IZD31" s="202"/>
      <c r="IZE31" s="202"/>
      <c r="IZF31" s="202"/>
      <c r="IZG31" s="202"/>
      <c r="IZH31" s="202"/>
      <c r="IZI31" s="202"/>
      <c r="IZJ31" s="202"/>
      <c r="IZK31" s="202"/>
      <c r="IZL31" s="202"/>
      <c r="IZM31" s="202"/>
      <c r="IZN31" s="202"/>
      <c r="IZO31" s="202"/>
      <c r="IZP31" s="202"/>
      <c r="IZQ31" s="202"/>
      <c r="IZR31" s="202"/>
      <c r="IZS31" s="202"/>
      <c r="IZT31" s="202"/>
      <c r="IZU31" s="202"/>
      <c r="IZV31" s="202"/>
      <c r="IZW31" s="202"/>
      <c r="IZX31" s="202"/>
      <c r="IZY31" s="202"/>
      <c r="IZZ31" s="202"/>
      <c r="JAA31" s="202"/>
      <c r="JAB31" s="202"/>
      <c r="JAC31" s="202"/>
      <c r="JAD31" s="202"/>
      <c r="JAE31" s="202"/>
      <c r="JAF31" s="202"/>
      <c r="JAG31" s="202"/>
      <c r="JAH31" s="202"/>
      <c r="JAI31" s="202"/>
      <c r="JAJ31" s="202"/>
      <c r="JAK31" s="202"/>
      <c r="JAL31" s="202"/>
      <c r="JAM31" s="202"/>
      <c r="JAN31" s="202"/>
      <c r="JAO31" s="202"/>
      <c r="JAP31" s="202"/>
      <c r="JAQ31" s="202"/>
      <c r="JAR31" s="202"/>
      <c r="JAS31" s="202"/>
      <c r="JAT31" s="202"/>
      <c r="JAU31" s="202"/>
      <c r="JAV31" s="202"/>
      <c r="JAW31" s="202"/>
      <c r="JAX31" s="202"/>
      <c r="JAY31" s="202"/>
      <c r="JAZ31" s="202"/>
      <c r="JBA31" s="202"/>
      <c r="JBB31" s="202"/>
      <c r="JBC31" s="202"/>
      <c r="JBD31" s="202"/>
      <c r="JBE31" s="202"/>
      <c r="JBF31" s="202"/>
      <c r="JBG31" s="202"/>
      <c r="JBH31" s="202"/>
      <c r="JBI31" s="202"/>
      <c r="JBJ31" s="202"/>
      <c r="JBK31" s="202"/>
      <c r="JBL31" s="202"/>
      <c r="JBM31" s="202"/>
      <c r="JBN31" s="202"/>
      <c r="JBO31" s="202"/>
      <c r="JBP31" s="202"/>
      <c r="JBQ31" s="202"/>
      <c r="JBR31" s="202"/>
      <c r="JBS31" s="202"/>
      <c r="JBT31" s="202"/>
      <c r="JBU31" s="202"/>
      <c r="JBV31" s="202"/>
      <c r="JBW31" s="202"/>
      <c r="JBX31" s="202"/>
      <c r="JBY31" s="202"/>
      <c r="JBZ31" s="202"/>
      <c r="JCA31" s="202"/>
      <c r="JCB31" s="202"/>
      <c r="JCC31" s="202"/>
      <c r="JCD31" s="202"/>
      <c r="JCE31" s="202"/>
      <c r="JCF31" s="202"/>
      <c r="JCG31" s="202"/>
      <c r="JCH31" s="202"/>
      <c r="JCI31" s="202"/>
      <c r="JCJ31" s="202"/>
      <c r="JCK31" s="202"/>
      <c r="JCL31" s="202"/>
      <c r="JCM31" s="202"/>
      <c r="JCN31" s="202"/>
      <c r="JCO31" s="202"/>
      <c r="JCP31" s="202"/>
      <c r="JCQ31" s="202"/>
      <c r="JCR31" s="202"/>
      <c r="JCS31" s="202"/>
      <c r="JCT31" s="202"/>
      <c r="JCU31" s="202"/>
      <c r="JCV31" s="202"/>
      <c r="JCW31" s="202"/>
      <c r="JCX31" s="202"/>
      <c r="JCY31" s="202"/>
      <c r="JCZ31" s="202"/>
      <c r="JDA31" s="202"/>
      <c r="JDB31" s="202"/>
      <c r="JDC31" s="202"/>
      <c r="JDD31" s="202"/>
      <c r="JDE31" s="202"/>
      <c r="JDF31" s="202"/>
      <c r="JDG31" s="202"/>
      <c r="JDH31" s="202"/>
      <c r="JDI31" s="202"/>
      <c r="JDJ31" s="202"/>
      <c r="JDK31" s="202"/>
      <c r="JDL31" s="202"/>
      <c r="JDM31" s="202"/>
      <c r="JDN31" s="202"/>
      <c r="JDO31" s="202"/>
      <c r="JDP31" s="202"/>
      <c r="JDQ31" s="202"/>
      <c r="JDR31" s="202"/>
      <c r="JDS31" s="202"/>
      <c r="JDT31" s="202"/>
      <c r="JDU31" s="202"/>
      <c r="JDV31" s="202"/>
      <c r="JDW31" s="202"/>
      <c r="JDX31" s="202"/>
      <c r="JDY31" s="202"/>
      <c r="JDZ31" s="202"/>
      <c r="JEA31" s="202"/>
      <c r="JEB31" s="202"/>
      <c r="JEC31" s="202"/>
      <c r="JED31" s="202"/>
      <c r="JEE31" s="202"/>
      <c r="JEF31" s="202"/>
      <c r="JEG31" s="202"/>
      <c r="JEH31" s="202"/>
      <c r="JEI31" s="202"/>
      <c r="JEJ31" s="202"/>
      <c r="JEK31" s="202"/>
      <c r="JEL31" s="202"/>
      <c r="JEM31" s="202"/>
      <c r="JEN31" s="202"/>
      <c r="JEO31" s="202"/>
      <c r="JEP31" s="202"/>
      <c r="JEQ31" s="202"/>
      <c r="JER31" s="202"/>
      <c r="JES31" s="202"/>
      <c r="JET31" s="202"/>
      <c r="JEU31" s="202"/>
      <c r="JEV31" s="202"/>
      <c r="JEW31" s="202"/>
      <c r="JEX31" s="202"/>
      <c r="JEY31" s="202"/>
      <c r="JEZ31" s="202"/>
      <c r="JFA31" s="202"/>
      <c r="JFB31" s="202"/>
      <c r="JFC31" s="202"/>
      <c r="JFD31" s="202"/>
      <c r="JFE31" s="202"/>
      <c r="JFF31" s="202"/>
      <c r="JFG31" s="202"/>
      <c r="JFH31" s="202"/>
      <c r="JFI31" s="202"/>
      <c r="JFJ31" s="202"/>
      <c r="JFK31" s="202"/>
      <c r="JFL31" s="202"/>
      <c r="JFM31" s="202"/>
      <c r="JFN31" s="202"/>
      <c r="JFO31" s="202"/>
      <c r="JFP31" s="202"/>
      <c r="JFQ31" s="202"/>
      <c r="JFR31" s="202"/>
      <c r="JFS31" s="202"/>
      <c r="JFT31" s="202"/>
      <c r="JFU31" s="202"/>
      <c r="JFV31" s="202"/>
      <c r="JFW31" s="202"/>
      <c r="JFX31" s="202"/>
      <c r="JFY31" s="202"/>
      <c r="JFZ31" s="202"/>
      <c r="JGA31" s="202"/>
      <c r="JGB31" s="202"/>
      <c r="JGC31" s="202"/>
      <c r="JGD31" s="202"/>
      <c r="JGE31" s="202"/>
      <c r="JGF31" s="202"/>
      <c r="JGG31" s="202"/>
      <c r="JGH31" s="202"/>
      <c r="JGI31" s="202"/>
      <c r="JGJ31" s="202"/>
      <c r="JGK31" s="202"/>
      <c r="JGL31" s="202"/>
      <c r="JGM31" s="202"/>
      <c r="JGN31" s="202"/>
      <c r="JGO31" s="202"/>
      <c r="JGP31" s="202"/>
      <c r="JGQ31" s="202"/>
      <c r="JGR31" s="202"/>
      <c r="JGS31" s="202"/>
      <c r="JGT31" s="202"/>
      <c r="JGU31" s="202"/>
      <c r="JGV31" s="202"/>
      <c r="JGW31" s="202"/>
      <c r="JGX31" s="202"/>
      <c r="JGY31" s="202"/>
      <c r="JGZ31" s="202"/>
      <c r="JHA31" s="202"/>
      <c r="JHB31" s="202"/>
      <c r="JHC31" s="202"/>
      <c r="JHD31" s="202"/>
      <c r="JHE31" s="202"/>
      <c r="JHF31" s="202"/>
      <c r="JHG31" s="202"/>
      <c r="JHH31" s="202"/>
      <c r="JHI31" s="202"/>
      <c r="JHJ31" s="202"/>
      <c r="JHK31" s="202"/>
      <c r="JHL31" s="202"/>
      <c r="JHM31" s="202"/>
      <c r="JHN31" s="202"/>
      <c r="JHO31" s="202"/>
      <c r="JHP31" s="202"/>
      <c r="JHQ31" s="202"/>
      <c r="JHR31" s="202"/>
      <c r="JHS31" s="202"/>
      <c r="JHT31" s="202"/>
      <c r="JHU31" s="202"/>
      <c r="JHV31" s="202"/>
      <c r="JHW31" s="202"/>
      <c r="JHX31" s="202"/>
      <c r="JHY31" s="202"/>
      <c r="JHZ31" s="202"/>
      <c r="JIA31" s="202"/>
      <c r="JIB31" s="202"/>
      <c r="JIC31" s="202"/>
      <c r="JID31" s="202"/>
      <c r="JIE31" s="202"/>
      <c r="JIF31" s="202"/>
      <c r="JIG31" s="202"/>
      <c r="JIH31" s="202"/>
      <c r="JII31" s="202"/>
      <c r="JIJ31" s="202"/>
      <c r="JIK31" s="202"/>
      <c r="JIL31" s="202"/>
      <c r="JIM31" s="202"/>
      <c r="JIN31" s="202"/>
      <c r="JIO31" s="202"/>
      <c r="JIP31" s="202"/>
      <c r="JIQ31" s="202"/>
      <c r="JIR31" s="202"/>
      <c r="JIS31" s="202"/>
      <c r="JIT31" s="202"/>
      <c r="JIU31" s="202"/>
      <c r="JIV31" s="202"/>
      <c r="JIW31" s="202"/>
      <c r="JIX31" s="202"/>
      <c r="JIY31" s="202"/>
      <c r="JIZ31" s="202"/>
      <c r="JJA31" s="202"/>
      <c r="JJB31" s="202"/>
      <c r="JJC31" s="202"/>
      <c r="JJD31" s="202"/>
      <c r="JJE31" s="202"/>
      <c r="JJF31" s="202"/>
      <c r="JJG31" s="202"/>
      <c r="JJH31" s="202"/>
      <c r="JJI31" s="202"/>
      <c r="JJJ31" s="202"/>
      <c r="JJK31" s="202"/>
      <c r="JJL31" s="202"/>
      <c r="JJM31" s="202"/>
      <c r="JJN31" s="202"/>
      <c r="JJO31" s="202"/>
      <c r="JJP31" s="202"/>
      <c r="JJQ31" s="202"/>
      <c r="JJR31" s="202"/>
      <c r="JJS31" s="202"/>
      <c r="JJT31" s="202"/>
      <c r="JJU31" s="202"/>
      <c r="JJV31" s="202"/>
      <c r="JJW31" s="202"/>
      <c r="JJX31" s="202"/>
      <c r="JJY31" s="202"/>
      <c r="JJZ31" s="202"/>
      <c r="JKA31" s="202"/>
      <c r="JKB31" s="202"/>
      <c r="JKC31" s="202"/>
      <c r="JKD31" s="202"/>
      <c r="JKE31" s="202"/>
      <c r="JKF31" s="202"/>
      <c r="JKG31" s="202"/>
      <c r="JKH31" s="202"/>
      <c r="JKI31" s="202"/>
      <c r="JKJ31" s="202"/>
      <c r="JKK31" s="202"/>
      <c r="JKL31" s="202"/>
      <c r="JKM31" s="202"/>
      <c r="JKN31" s="202"/>
      <c r="JKO31" s="202"/>
      <c r="JKP31" s="202"/>
      <c r="JKQ31" s="202"/>
      <c r="JKR31" s="202"/>
      <c r="JKS31" s="202"/>
      <c r="JKT31" s="202"/>
      <c r="JKU31" s="202"/>
      <c r="JKV31" s="202"/>
      <c r="JKW31" s="202"/>
      <c r="JKX31" s="202"/>
      <c r="JKY31" s="202"/>
      <c r="JKZ31" s="202"/>
      <c r="JLA31" s="202"/>
      <c r="JLB31" s="202"/>
      <c r="JLC31" s="202"/>
      <c r="JLD31" s="202"/>
      <c r="JLE31" s="202"/>
      <c r="JLF31" s="202"/>
      <c r="JLG31" s="202"/>
      <c r="JLH31" s="202"/>
      <c r="JLI31" s="202"/>
      <c r="JLJ31" s="202"/>
      <c r="JLK31" s="202"/>
      <c r="JLL31" s="202"/>
      <c r="JLM31" s="202"/>
      <c r="JLN31" s="202"/>
      <c r="JLO31" s="202"/>
      <c r="JLP31" s="202"/>
      <c r="JLQ31" s="202"/>
      <c r="JLR31" s="202"/>
      <c r="JLS31" s="202"/>
      <c r="JLT31" s="202"/>
      <c r="JLU31" s="202"/>
      <c r="JLV31" s="202"/>
      <c r="JLW31" s="202"/>
      <c r="JLX31" s="202"/>
      <c r="JLY31" s="202"/>
      <c r="JLZ31" s="202"/>
      <c r="JMA31" s="202"/>
      <c r="JMB31" s="202"/>
      <c r="JMC31" s="202"/>
      <c r="JMD31" s="202"/>
      <c r="JME31" s="202"/>
      <c r="JMF31" s="202"/>
      <c r="JMG31" s="202"/>
      <c r="JMH31" s="202"/>
      <c r="JMI31" s="202"/>
      <c r="JMJ31" s="202"/>
      <c r="JMK31" s="202"/>
      <c r="JML31" s="202"/>
      <c r="JMM31" s="202"/>
      <c r="JMN31" s="202"/>
      <c r="JMO31" s="202"/>
      <c r="JMP31" s="202"/>
      <c r="JMQ31" s="202"/>
      <c r="JMR31" s="202"/>
      <c r="JMS31" s="202"/>
      <c r="JMT31" s="202"/>
      <c r="JMU31" s="202"/>
      <c r="JMV31" s="202"/>
      <c r="JMW31" s="202"/>
      <c r="JMX31" s="202"/>
      <c r="JMY31" s="202"/>
      <c r="JMZ31" s="202"/>
      <c r="JNA31" s="202"/>
      <c r="JNB31" s="202"/>
      <c r="JNC31" s="202"/>
      <c r="JND31" s="202"/>
      <c r="JNE31" s="202"/>
      <c r="JNF31" s="202"/>
      <c r="JNG31" s="202"/>
      <c r="JNH31" s="202"/>
      <c r="JNI31" s="202"/>
      <c r="JNJ31" s="202"/>
      <c r="JNK31" s="202"/>
      <c r="JNL31" s="202"/>
      <c r="JNM31" s="202"/>
      <c r="JNN31" s="202"/>
      <c r="JNO31" s="202"/>
      <c r="JNP31" s="202"/>
      <c r="JNQ31" s="202"/>
      <c r="JNR31" s="202"/>
      <c r="JNS31" s="202"/>
      <c r="JNT31" s="202"/>
      <c r="JNU31" s="202"/>
      <c r="JNV31" s="202"/>
      <c r="JNW31" s="202"/>
      <c r="JNX31" s="202"/>
      <c r="JNY31" s="202"/>
      <c r="JNZ31" s="202"/>
      <c r="JOA31" s="202"/>
      <c r="JOB31" s="202"/>
      <c r="JOC31" s="202"/>
      <c r="JOD31" s="202"/>
      <c r="JOE31" s="202"/>
      <c r="JOF31" s="202"/>
      <c r="JOG31" s="202"/>
      <c r="JOH31" s="202"/>
      <c r="JOI31" s="202"/>
      <c r="JOJ31" s="202"/>
      <c r="JOK31" s="202"/>
      <c r="JOL31" s="202"/>
      <c r="JOM31" s="202"/>
      <c r="JON31" s="202"/>
      <c r="JOO31" s="202"/>
      <c r="JOP31" s="202"/>
      <c r="JOQ31" s="202"/>
      <c r="JOR31" s="202"/>
      <c r="JOS31" s="202"/>
      <c r="JOT31" s="202"/>
      <c r="JOU31" s="202"/>
      <c r="JOV31" s="202"/>
      <c r="JOW31" s="202"/>
      <c r="JOX31" s="202"/>
      <c r="JOY31" s="202"/>
      <c r="JOZ31" s="202"/>
      <c r="JPA31" s="202"/>
      <c r="JPB31" s="202"/>
      <c r="JPC31" s="202"/>
      <c r="JPD31" s="202"/>
      <c r="JPE31" s="202"/>
      <c r="JPF31" s="202"/>
      <c r="JPG31" s="202"/>
      <c r="JPH31" s="202"/>
      <c r="JPI31" s="202"/>
      <c r="JPJ31" s="202"/>
      <c r="JPK31" s="202"/>
      <c r="JPL31" s="202"/>
      <c r="JPM31" s="202"/>
      <c r="JPN31" s="202"/>
      <c r="JPO31" s="202"/>
      <c r="JPP31" s="202"/>
      <c r="JPQ31" s="202"/>
      <c r="JPR31" s="202"/>
      <c r="JPS31" s="202"/>
      <c r="JPT31" s="202"/>
      <c r="JPU31" s="202"/>
      <c r="JPV31" s="202"/>
      <c r="JPW31" s="202"/>
      <c r="JPX31" s="202"/>
      <c r="JPY31" s="202"/>
      <c r="JPZ31" s="202"/>
      <c r="JQA31" s="202"/>
      <c r="JQB31" s="202"/>
      <c r="JQC31" s="202"/>
      <c r="JQD31" s="202"/>
      <c r="JQE31" s="202"/>
      <c r="JQF31" s="202"/>
      <c r="JQG31" s="202"/>
      <c r="JQH31" s="202"/>
      <c r="JQI31" s="202"/>
      <c r="JQJ31" s="202"/>
      <c r="JQK31" s="202"/>
      <c r="JQL31" s="202"/>
      <c r="JQM31" s="202"/>
      <c r="JQN31" s="202"/>
      <c r="JQO31" s="202"/>
      <c r="JQP31" s="202"/>
      <c r="JQQ31" s="202"/>
      <c r="JQR31" s="202"/>
      <c r="JQS31" s="202"/>
      <c r="JQT31" s="202"/>
      <c r="JQU31" s="202"/>
      <c r="JQV31" s="202"/>
      <c r="JQW31" s="202"/>
      <c r="JQX31" s="202"/>
      <c r="JQY31" s="202"/>
      <c r="JQZ31" s="202"/>
      <c r="JRA31" s="202"/>
      <c r="JRB31" s="202"/>
      <c r="JRC31" s="202"/>
      <c r="JRD31" s="202"/>
      <c r="JRE31" s="202"/>
      <c r="JRF31" s="202"/>
      <c r="JRG31" s="202"/>
      <c r="JRH31" s="202"/>
      <c r="JRI31" s="202"/>
      <c r="JRJ31" s="202"/>
      <c r="JRK31" s="202"/>
      <c r="JRL31" s="202"/>
      <c r="JRM31" s="202"/>
      <c r="JRN31" s="202"/>
      <c r="JRO31" s="202"/>
      <c r="JRP31" s="202"/>
      <c r="JRQ31" s="202"/>
      <c r="JRR31" s="202"/>
      <c r="JRS31" s="202"/>
      <c r="JRT31" s="202"/>
      <c r="JRU31" s="202"/>
      <c r="JRV31" s="202"/>
      <c r="JRW31" s="202"/>
      <c r="JRX31" s="202"/>
      <c r="JRY31" s="202"/>
      <c r="JRZ31" s="202"/>
      <c r="JSA31" s="202"/>
      <c r="JSB31" s="202"/>
      <c r="JSC31" s="202"/>
      <c r="JSD31" s="202"/>
      <c r="JSE31" s="202"/>
      <c r="JSF31" s="202"/>
      <c r="JSG31" s="202"/>
      <c r="JSH31" s="202"/>
      <c r="JSI31" s="202"/>
      <c r="JSJ31" s="202"/>
      <c r="JSK31" s="202"/>
      <c r="JSL31" s="202"/>
      <c r="JSM31" s="202"/>
      <c r="JSN31" s="202"/>
      <c r="JSO31" s="202"/>
      <c r="JSP31" s="202"/>
      <c r="JSQ31" s="202"/>
      <c r="JSR31" s="202"/>
      <c r="JSS31" s="202"/>
      <c r="JST31" s="202"/>
      <c r="JSU31" s="202"/>
      <c r="JSV31" s="202"/>
      <c r="JSW31" s="202"/>
      <c r="JSX31" s="202"/>
      <c r="JSY31" s="202"/>
      <c r="JSZ31" s="202"/>
      <c r="JTA31" s="202"/>
      <c r="JTB31" s="202"/>
      <c r="JTC31" s="202"/>
      <c r="JTD31" s="202"/>
      <c r="JTE31" s="202"/>
      <c r="JTF31" s="202"/>
      <c r="JTG31" s="202"/>
      <c r="JTH31" s="202"/>
      <c r="JTI31" s="202"/>
      <c r="JTJ31" s="202"/>
      <c r="JTK31" s="202"/>
      <c r="JTL31" s="202"/>
      <c r="JTM31" s="202"/>
      <c r="JTN31" s="202"/>
      <c r="JTO31" s="202"/>
      <c r="JTP31" s="202"/>
      <c r="JTQ31" s="202"/>
      <c r="JTR31" s="202"/>
      <c r="JTS31" s="202"/>
      <c r="JTT31" s="202"/>
      <c r="JTU31" s="202"/>
      <c r="JTV31" s="202"/>
      <c r="JTW31" s="202"/>
      <c r="JTX31" s="202"/>
      <c r="JTY31" s="202"/>
      <c r="JTZ31" s="202"/>
      <c r="JUA31" s="202"/>
      <c r="JUB31" s="202"/>
      <c r="JUC31" s="202"/>
      <c r="JUD31" s="202"/>
      <c r="JUE31" s="202"/>
      <c r="JUF31" s="202"/>
      <c r="JUG31" s="202"/>
      <c r="JUH31" s="202"/>
      <c r="JUI31" s="202"/>
      <c r="JUJ31" s="202"/>
      <c r="JUK31" s="202"/>
      <c r="JUL31" s="202"/>
      <c r="JUM31" s="202"/>
      <c r="JUN31" s="202"/>
      <c r="JUO31" s="202"/>
      <c r="JUP31" s="202"/>
      <c r="JUQ31" s="202"/>
      <c r="JUR31" s="202"/>
      <c r="JUS31" s="202"/>
      <c r="JUT31" s="202"/>
      <c r="JUU31" s="202"/>
      <c r="JUV31" s="202"/>
      <c r="JUW31" s="202"/>
      <c r="JUX31" s="202"/>
      <c r="JUY31" s="202"/>
      <c r="JUZ31" s="202"/>
      <c r="JVA31" s="202"/>
      <c r="JVB31" s="202"/>
      <c r="JVC31" s="202"/>
      <c r="JVD31" s="202"/>
      <c r="JVE31" s="202"/>
      <c r="JVF31" s="202"/>
      <c r="JVG31" s="202"/>
      <c r="JVH31" s="202"/>
      <c r="JVI31" s="202"/>
      <c r="JVJ31" s="202"/>
      <c r="JVK31" s="202"/>
      <c r="JVL31" s="202"/>
      <c r="JVM31" s="202"/>
      <c r="JVN31" s="202"/>
      <c r="JVO31" s="202"/>
      <c r="JVP31" s="202"/>
      <c r="JVQ31" s="202"/>
      <c r="JVR31" s="202"/>
      <c r="JVS31" s="202"/>
      <c r="JVT31" s="202"/>
      <c r="JVU31" s="202"/>
      <c r="JVV31" s="202"/>
      <c r="JVW31" s="202"/>
      <c r="JVX31" s="202"/>
      <c r="JVY31" s="202"/>
      <c r="JVZ31" s="202"/>
      <c r="JWA31" s="202"/>
      <c r="JWB31" s="202"/>
      <c r="JWC31" s="202"/>
      <c r="JWD31" s="202"/>
      <c r="JWE31" s="202"/>
      <c r="JWF31" s="202"/>
      <c r="JWG31" s="202"/>
      <c r="JWH31" s="202"/>
      <c r="JWI31" s="202"/>
      <c r="JWJ31" s="202"/>
      <c r="JWK31" s="202"/>
      <c r="JWL31" s="202"/>
      <c r="JWM31" s="202"/>
      <c r="JWN31" s="202"/>
      <c r="JWO31" s="202"/>
      <c r="JWP31" s="202"/>
      <c r="JWQ31" s="202"/>
      <c r="JWR31" s="202"/>
      <c r="JWS31" s="202"/>
      <c r="JWT31" s="202"/>
      <c r="JWU31" s="202"/>
      <c r="JWV31" s="202"/>
      <c r="JWW31" s="202"/>
      <c r="JWX31" s="202"/>
      <c r="JWY31" s="202"/>
      <c r="JWZ31" s="202"/>
      <c r="JXA31" s="202"/>
      <c r="JXB31" s="202"/>
      <c r="JXC31" s="202"/>
      <c r="JXD31" s="202"/>
      <c r="JXE31" s="202"/>
      <c r="JXF31" s="202"/>
      <c r="JXG31" s="202"/>
      <c r="JXH31" s="202"/>
      <c r="JXI31" s="202"/>
      <c r="JXJ31" s="202"/>
      <c r="JXK31" s="202"/>
      <c r="JXL31" s="202"/>
      <c r="JXM31" s="202"/>
      <c r="JXN31" s="202"/>
      <c r="JXO31" s="202"/>
      <c r="JXP31" s="202"/>
      <c r="JXQ31" s="202"/>
      <c r="JXR31" s="202"/>
      <c r="JXS31" s="202"/>
      <c r="JXT31" s="202"/>
      <c r="JXU31" s="202"/>
      <c r="JXV31" s="202"/>
      <c r="JXW31" s="202"/>
      <c r="JXX31" s="202"/>
      <c r="JXY31" s="202"/>
      <c r="JXZ31" s="202"/>
      <c r="JYA31" s="202"/>
      <c r="JYB31" s="202"/>
      <c r="JYC31" s="202"/>
      <c r="JYD31" s="202"/>
      <c r="JYE31" s="202"/>
      <c r="JYF31" s="202"/>
      <c r="JYG31" s="202"/>
      <c r="JYH31" s="202"/>
      <c r="JYI31" s="202"/>
      <c r="JYJ31" s="202"/>
      <c r="JYK31" s="202"/>
      <c r="JYL31" s="202"/>
      <c r="JYM31" s="202"/>
      <c r="JYN31" s="202"/>
      <c r="JYO31" s="202"/>
      <c r="JYP31" s="202"/>
      <c r="JYQ31" s="202"/>
      <c r="JYR31" s="202"/>
      <c r="JYS31" s="202"/>
      <c r="JYT31" s="202"/>
      <c r="JYU31" s="202"/>
      <c r="JYV31" s="202"/>
      <c r="JYW31" s="202"/>
      <c r="JYX31" s="202"/>
      <c r="JYY31" s="202"/>
      <c r="JYZ31" s="202"/>
      <c r="JZA31" s="202"/>
      <c r="JZB31" s="202"/>
      <c r="JZC31" s="202"/>
      <c r="JZD31" s="202"/>
      <c r="JZE31" s="202"/>
      <c r="JZF31" s="202"/>
      <c r="JZG31" s="202"/>
      <c r="JZH31" s="202"/>
      <c r="JZI31" s="202"/>
      <c r="JZJ31" s="202"/>
      <c r="JZK31" s="202"/>
      <c r="JZL31" s="202"/>
      <c r="JZM31" s="202"/>
      <c r="JZN31" s="202"/>
      <c r="JZO31" s="202"/>
      <c r="JZP31" s="202"/>
      <c r="JZQ31" s="202"/>
      <c r="JZR31" s="202"/>
      <c r="JZS31" s="202"/>
      <c r="JZT31" s="202"/>
      <c r="JZU31" s="202"/>
      <c r="JZV31" s="202"/>
      <c r="JZW31" s="202"/>
      <c r="JZX31" s="202"/>
      <c r="JZY31" s="202"/>
      <c r="JZZ31" s="202"/>
      <c r="KAA31" s="202"/>
      <c r="KAB31" s="202"/>
      <c r="KAC31" s="202"/>
      <c r="KAD31" s="202"/>
      <c r="KAE31" s="202"/>
      <c r="KAF31" s="202"/>
      <c r="KAG31" s="202"/>
      <c r="KAH31" s="202"/>
      <c r="KAI31" s="202"/>
      <c r="KAJ31" s="202"/>
      <c r="KAK31" s="202"/>
      <c r="KAL31" s="202"/>
      <c r="KAM31" s="202"/>
      <c r="KAN31" s="202"/>
      <c r="KAO31" s="202"/>
      <c r="KAP31" s="202"/>
      <c r="KAQ31" s="202"/>
      <c r="KAR31" s="202"/>
      <c r="KAS31" s="202"/>
      <c r="KAT31" s="202"/>
      <c r="KAU31" s="202"/>
      <c r="KAV31" s="202"/>
      <c r="KAW31" s="202"/>
      <c r="KAX31" s="202"/>
      <c r="KAY31" s="202"/>
      <c r="KAZ31" s="202"/>
      <c r="KBA31" s="202"/>
      <c r="KBB31" s="202"/>
      <c r="KBC31" s="202"/>
      <c r="KBD31" s="202"/>
      <c r="KBE31" s="202"/>
      <c r="KBF31" s="202"/>
      <c r="KBG31" s="202"/>
      <c r="KBH31" s="202"/>
      <c r="KBI31" s="202"/>
      <c r="KBJ31" s="202"/>
      <c r="KBK31" s="202"/>
      <c r="KBL31" s="202"/>
      <c r="KBM31" s="202"/>
      <c r="KBN31" s="202"/>
      <c r="KBO31" s="202"/>
      <c r="KBP31" s="202"/>
      <c r="KBQ31" s="202"/>
      <c r="KBR31" s="202"/>
      <c r="KBS31" s="202"/>
      <c r="KBT31" s="202"/>
      <c r="KBU31" s="202"/>
      <c r="KBV31" s="202"/>
      <c r="KBW31" s="202"/>
      <c r="KBX31" s="202"/>
      <c r="KBY31" s="202"/>
      <c r="KBZ31" s="202"/>
      <c r="KCA31" s="202"/>
      <c r="KCB31" s="202"/>
      <c r="KCC31" s="202"/>
      <c r="KCD31" s="202"/>
      <c r="KCE31" s="202"/>
      <c r="KCF31" s="202"/>
      <c r="KCG31" s="202"/>
      <c r="KCH31" s="202"/>
      <c r="KCI31" s="202"/>
      <c r="KCJ31" s="202"/>
      <c r="KCK31" s="202"/>
      <c r="KCL31" s="202"/>
      <c r="KCM31" s="202"/>
      <c r="KCN31" s="202"/>
      <c r="KCO31" s="202"/>
      <c r="KCP31" s="202"/>
      <c r="KCQ31" s="202"/>
      <c r="KCR31" s="202"/>
      <c r="KCS31" s="202"/>
      <c r="KCT31" s="202"/>
      <c r="KCU31" s="202"/>
      <c r="KCV31" s="202"/>
      <c r="KCW31" s="202"/>
      <c r="KCX31" s="202"/>
      <c r="KCY31" s="202"/>
      <c r="KCZ31" s="202"/>
      <c r="KDA31" s="202"/>
      <c r="KDB31" s="202"/>
      <c r="KDC31" s="202"/>
      <c r="KDD31" s="202"/>
      <c r="KDE31" s="202"/>
      <c r="KDF31" s="202"/>
      <c r="KDG31" s="202"/>
      <c r="KDH31" s="202"/>
      <c r="KDI31" s="202"/>
      <c r="KDJ31" s="202"/>
      <c r="KDK31" s="202"/>
      <c r="KDL31" s="202"/>
      <c r="KDM31" s="202"/>
      <c r="KDN31" s="202"/>
      <c r="KDO31" s="202"/>
      <c r="KDP31" s="202"/>
      <c r="KDQ31" s="202"/>
      <c r="KDR31" s="202"/>
      <c r="KDS31" s="202"/>
      <c r="KDT31" s="202"/>
      <c r="KDU31" s="202"/>
      <c r="KDV31" s="202"/>
      <c r="KDW31" s="202"/>
      <c r="KDX31" s="202"/>
      <c r="KDY31" s="202"/>
      <c r="KDZ31" s="202"/>
      <c r="KEA31" s="202"/>
      <c r="KEB31" s="202"/>
      <c r="KEC31" s="202"/>
      <c r="KED31" s="202"/>
      <c r="KEE31" s="202"/>
      <c r="KEF31" s="202"/>
      <c r="KEG31" s="202"/>
      <c r="KEH31" s="202"/>
      <c r="KEI31" s="202"/>
      <c r="KEJ31" s="202"/>
      <c r="KEK31" s="202"/>
      <c r="KEL31" s="202"/>
      <c r="KEM31" s="202"/>
      <c r="KEN31" s="202"/>
      <c r="KEO31" s="202"/>
      <c r="KEP31" s="202"/>
      <c r="KEQ31" s="202"/>
      <c r="KER31" s="202"/>
      <c r="KES31" s="202"/>
      <c r="KET31" s="202"/>
      <c r="KEU31" s="202"/>
      <c r="KEV31" s="202"/>
      <c r="KEW31" s="202"/>
      <c r="KEX31" s="202"/>
      <c r="KEY31" s="202"/>
      <c r="KEZ31" s="202"/>
      <c r="KFA31" s="202"/>
      <c r="KFB31" s="202"/>
      <c r="KFC31" s="202"/>
      <c r="KFD31" s="202"/>
      <c r="KFE31" s="202"/>
      <c r="KFF31" s="202"/>
      <c r="KFG31" s="202"/>
      <c r="KFH31" s="202"/>
      <c r="KFI31" s="202"/>
      <c r="KFJ31" s="202"/>
      <c r="KFK31" s="202"/>
      <c r="KFL31" s="202"/>
      <c r="KFM31" s="202"/>
      <c r="KFN31" s="202"/>
      <c r="KFO31" s="202"/>
      <c r="KFP31" s="202"/>
      <c r="KFQ31" s="202"/>
      <c r="KFR31" s="202"/>
      <c r="KFS31" s="202"/>
      <c r="KFT31" s="202"/>
      <c r="KFU31" s="202"/>
      <c r="KFV31" s="202"/>
      <c r="KFW31" s="202"/>
      <c r="KFX31" s="202"/>
      <c r="KFY31" s="202"/>
      <c r="KFZ31" s="202"/>
      <c r="KGA31" s="202"/>
      <c r="KGB31" s="202"/>
      <c r="KGC31" s="202"/>
      <c r="KGD31" s="202"/>
      <c r="KGE31" s="202"/>
      <c r="KGF31" s="202"/>
      <c r="KGG31" s="202"/>
      <c r="KGH31" s="202"/>
      <c r="KGI31" s="202"/>
      <c r="KGJ31" s="202"/>
      <c r="KGK31" s="202"/>
      <c r="KGL31" s="202"/>
      <c r="KGM31" s="202"/>
      <c r="KGN31" s="202"/>
      <c r="KGO31" s="202"/>
      <c r="KGP31" s="202"/>
      <c r="KGQ31" s="202"/>
      <c r="KGR31" s="202"/>
      <c r="KGS31" s="202"/>
      <c r="KGT31" s="202"/>
      <c r="KGU31" s="202"/>
      <c r="KGV31" s="202"/>
      <c r="KGW31" s="202"/>
      <c r="KGX31" s="202"/>
      <c r="KGY31" s="202"/>
      <c r="KGZ31" s="202"/>
      <c r="KHA31" s="202"/>
      <c r="KHB31" s="202"/>
      <c r="KHC31" s="202"/>
      <c r="KHD31" s="202"/>
      <c r="KHE31" s="202"/>
      <c r="KHF31" s="202"/>
      <c r="KHG31" s="202"/>
      <c r="KHH31" s="202"/>
      <c r="KHI31" s="202"/>
      <c r="KHJ31" s="202"/>
      <c r="KHK31" s="202"/>
      <c r="KHL31" s="202"/>
      <c r="KHM31" s="202"/>
      <c r="KHN31" s="202"/>
      <c r="KHO31" s="202"/>
      <c r="KHP31" s="202"/>
      <c r="KHQ31" s="202"/>
      <c r="KHR31" s="202"/>
      <c r="KHS31" s="202"/>
      <c r="KHT31" s="202"/>
      <c r="KHU31" s="202"/>
      <c r="KHV31" s="202"/>
      <c r="KHW31" s="202"/>
      <c r="KHX31" s="202"/>
      <c r="KHY31" s="202"/>
      <c r="KHZ31" s="202"/>
      <c r="KIA31" s="202"/>
      <c r="KIB31" s="202"/>
      <c r="KIC31" s="202"/>
      <c r="KID31" s="202"/>
      <c r="KIE31" s="202"/>
      <c r="KIF31" s="202"/>
      <c r="KIG31" s="202"/>
      <c r="KIH31" s="202"/>
      <c r="KII31" s="202"/>
      <c r="KIJ31" s="202"/>
      <c r="KIK31" s="202"/>
      <c r="KIL31" s="202"/>
      <c r="KIM31" s="202"/>
      <c r="KIN31" s="202"/>
      <c r="KIO31" s="202"/>
      <c r="KIP31" s="202"/>
      <c r="KIQ31" s="202"/>
      <c r="KIR31" s="202"/>
      <c r="KIS31" s="202"/>
      <c r="KIT31" s="202"/>
      <c r="KIU31" s="202"/>
      <c r="KIV31" s="202"/>
      <c r="KIW31" s="202"/>
      <c r="KIX31" s="202"/>
      <c r="KIY31" s="202"/>
      <c r="KIZ31" s="202"/>
      <c r="KJA31" s="202"/>
      <c r="KJB31" s="202"/>
      <c r="KJC31" s="202"/>
      <c r="KJD31" s="202"/>
      <c r="KJE31" s="202"/>
      <c r="KJF31" s="202"/>
      <c r="KJG31" s="202"/>
      <c r="KJH31" s="202"/>
      <c r="KJI31" s="202"/>
      <c r="KJJ31" s="202"/>
      <c r="KJK31" s="202"/>
      <c r="KJL31" s="202"/>
      <c r="KJM31" s="202"/>
      <c r="KJN31" s="202"/>
      <c r="KJO31" s="202"/>
      <c r="KJP31" s="202"/>
      <c r="KJQ31" s="202"/>
      <c r="KJR31" s="202"/>
      <c r="KJS31" s="202"/>
      <c r="KJT31" s="202"/>
      <c r="KJU31" s="202"/>
      <c r="KJV31" s="202"/>
      <c r="KJW31" s="202"/>
      <c r="KJX31" s="202"/>
      <c r="KJY31" s="202"/>
      <c r="KJZ31" s="202"/>
      <c r="KKA31" s="202"/>
      <c r="KKB31" s="202"/>
      <c r="KKC31" s="202"/>
      <c r="KKD31" s="202"/>
      <c r="KKE31" s="202"/>
      <c r="KKF31" s="202"/>
      <c r="KKG31" s="202"/>
      <c r="KKH31" s="202"/>
      <c r="KKI31" s="202"/>
      <c r="KKJ31" s="202"/>
      <c r="KKK31" s="202"/>
      <c r="KKL31" s="202"/>
      <c r="KKM31" s="202"/>
      <c r="KKN31" s="202"/>
      <c r="KKO31" s="202"/>
      <c r="KKP31" s="202"/>
      <c r="KKQ31" s="202"/>
      <c r="KKR31" s="202"/>
      <c r="KKS31" s="202"/>
      <c r="KKT31" s="202"/>
      <c r="KKU31" s="202"/>
      <c r="KKV31" s="202"/>
      <c r="KKW31" s="202"/>
      <c r="KKX31" s="202"/>
      <c r="KKY31" s="202"/>
      <c r="KKZ31" s="202"/>
      <c r="KLA31" s="202"/>
      <c r="KLB31" s="202"/>
      <c r="KLC31" s="202"/>
      <c r="KLD31" s="202"/>
      <c r="KLE31" s="202"/>
      <c r="KLF31" s="202"/>
      <c r="KLG31" s="202"/>
      <c r="KLH31" s="202"/>
      <c r="KLI31" s="202"/>
      <c r="KLJ31" s="202"/>
      <c r="KLK31" s="202"/>
      <c r="KLL31" s="202"/>
      <c r="KLM31" s="202"/>
      <c r="KLN31" s="202"/>
      <c r="KLO31" s="202"/>
      <c r="KLP31" s="202"/>
      <c r="KLQ31" s="202"/>
      <c r="KLR31" s="202"/>
      <c r="KLS31" s="202"/>
      <c r="KLT31" s="202"/>
      <c r="KLU31" s="202"/>
      <c r="KLV31" s="202"/>
      <c r="KLW31" s="202"/>
      <c r="KLX31" s="202"/>
      <c r="KLY31" s="202"/>
      <c r="KLZ31" s="202"/>
      <c r="KMA31" s="202"/>
      <c r="KMB31" s="202"/>
      <c r="KMC31" s="202"/>
      <c r="KMD31" s="202"/>
      <c r="KME31" s="202"/>
      <c r="KMF31" s="202"/>
      <c r="KMG31" s="202"/>
      <c r="KMH31" s="202"/>
      <c r="KMI31" s="202"/>
      <c r="KMJ31" s="202"/>
      <c r="KMK31" s="202"/>
      <c r="KML31" s="202"/>
      <c r="KMM31" s="202"/>
      <c r="KMN31" s="202"/>
      <c r="KMO31" s="202"/>
      <c r="KMP31" s="202"/>
      <c r="KMQ31" s="202"/>
      <c r="KMR31" s="202"/>
      <c r="KMS31" s="202"/>
      <c r="KMT31" s="202"/>
      <c r="KMU31" s="202"/>
      <c r="KMV31" s="202"/>
      <c r="KMW31" s="202"/>
      <c r="KMX31" s="202"/>
      <c r="KMY31" s="202"/>
      <c r="KMZ31" s="202"/>
      <c r="KNA31" s="202"/>
      <c r="KNB31" s="202"/>
      <c r="KNC31" s="202"/>
      <c r="KND31" s="202"/>
      <c r="KNE31" s="202"/>
      <c r="KNF31" s="202"/>
      <c r="KNG31" s="202"/>
      <c r="KNH31" s="202"/>
      <c r="KNI31" s="202"/>
      <c r="KNJ31" s="202"/>
      <c r="KNK31" s="202"/>
      <c r="KNL31" s="202"/>
      <c r="KNM31" s="202"/>
      <c r="KNN31" s="202"/>
      <c r="KNO31" s="202"/>
      <c r="KNP31" s="202"/>
      <c r="KNQ31" s="202"/>
      <c r="KNR31" s="202"/>
      <c r="KNS31" s="202"/>
      <c r="KNT31" s="202"/>
      <c r="KNU31" s="202"/>
      <c r="KNV31" s="202"/>
      <c r="KNW31" s="202"/>
      <c r="KNX31" s="202"/>
      <c r="KNY31" s="202"/>
      <c r="KNZ31" s="202"/>
      <c r="KOA31" s="202"/>
      <c r="KOB31" s="202"/>
      <c r="KOC31" s="202"/>
      <c r="KOD31" s="202"/>
      <c r="KOE31" s="202"/>
      <c r="KOF31" s="202"/>
      <c r="KOG31" s="202"/>
      <c r="KOH31" s="202"/>
      <c r="KOI31" s="202"/>
      <c r="KOJ31" s="202"/>
      <c r="KOK31" s="202"/>
      <c r="KOL31" s="202"/>
      <c r="KOM31" s="202"/>
      <c r="KON31" s="202"/>
      <c r="KOO31" s="202"/>
      <c r="KOP31" s="202"/>
      <c r="KOQ31" s="202"/>
      <c r="KOR31" s="202"/>
      <c r="KOS31" s="202"/>
      <c r="KOT31" s="202"/>
      <c r="KOU31" s="202"/>
      <c r="KOV31" s="202"/>
      <c r="KOW31" s="202"/>
      <c r="KOX31" s="202"/>
      <c r="KOY31" s="202"/>
      <c r="KOZ31" s="202"/>
      <c r="KPA31" s="202"/>
      <c r="KPB31" s="202"/>
      <c r="KPC31" s="202"/>
      <c r="KPD31" s="202"/>
      <c r="KPE31" s="202"/>
      <c r="KPF31" s="202"/>
      <c r="KPG31" s="202"/>
      <c r="KPH31" s="202"/>
      <c r="KPI31" s="202"/>
      <c r="KPJ31" s="202"/>
      <c r="KPK31" s="202"/>
      <c r="KPL31" s="202"/>
      <c r="KPM31" s="202"/>
      <c r="KPN31" s="202"/>
      <c r="KPO31" s="202"/>
      <c r="KPP31" s="202"/>
      <c r="KPQ31" s="202"/>
      <c r="KPR31" s="202"/>
      <c r="KPS31" s="202"/>
      <c r="KPT31" s="202"/>
      <c r="KPU31" s="202"/>
      <c r="KPV31" s="202"/>
      <c r="KPW31" s="202"/>
      <c r="KPX31" s="202"/>
      <c r="KPY31" s="202"/>
      <c r="KPZ31" s="202"/>
      <c r="KQA31" s="202"/>
      <c r="KQB31" s="202"/>
      <c r="KQC31" s="202"/>
      <c r="KQD31" s="202"/>
      <c r="KQE31" s="202"/>
      <c r="KQF31" s="202"/>
      <c r="KQG31" s="202"/>
      <c r="KQH31" s="202"/>
      <c r="KQI31" s="202"/>
      <c r="KQJ31" s="202"/>
      <c r="KQK31" s="202"/>
      <c r="KQL31" s="202"/>
      <c r="KQM31" s="202"/>
      <c r="KQN31" s="202"/>
      <c r="KQO31" s="202"/>
      <c r="KQP31" s="202"/>
      <c r="KQQ31" s="202"/>
      <c r="KQR31" s="202"/>
      <c r="KQS31" s="202"/>
      <c r="KQT31" s="202"/>
      <c r="KQU31" s="202"/>
      <c r="KQV31" s="202"/>
      <c r="KQW31" s="202"/>
      <c r="KQX31" s="202"/>
      <c r="KQY31" s="202"/>
      <c r="KQZ31" s="202"/>
      <c r="KRA31" s="202"/>
      <c r="KRB31" s="202"/>
      <c r="KRC31" s="202"/>
      <c r="KRD31" s="202"/>
      <c r="KRE31" s="202"/>
      <c r="KRF31" s="202"/>
      <c r="KRG31" s="202"/>
      <c r="KRH31" s="202"/>
      <c r="KRI31" s="202"/>
      <c r="KRJ31" s="202"/>
      <c r="KRK31" s="202"/>
      <c r="KRL31" s="202"/>
      <c r="KRM31" s="202"/>
      <c r="KRN31" s="202"/>
      <c r="KRO31" s="202"/>
      <c r="KRP31" s="202"/>
      <c r="KRQ31" s="202"/>
      <c r="KRR31" s="202"/>
      <c r="KRS31" s="202"/>
      <c r="KRT31" s="202"/>
      <c r="KRU31" s="202"/>
      <c r="KRV31" s="202"/>
      <c r="KRW31" s="202"/>
      <c r="KRX31" s="202"/>
      <c r="KRY31" s="202"/>
      <c r="KRZ31" s="202"/>
      <c r="KSA31" s="202"/>
      <c r="KSB31" s="202"/>
      <c r="KSC31" s="202"/>
      <c r="KSD31" s="202"/>
      <c r="KSE31" s="202"/>
      <c r="KSF31" s="202"/>
      <c r="KSG31" s="202"/>
      <c r="KSH31" s="202"/>
      <c r="KSI31" s="202"/>
      <c r="KSJ31" s="202"/>
      <c r="KSK31" s="202"/>
      <c r="KSL31" s="202"/>
      <c r="KSM31" s="202"/>
      <c r="KSN31" s="202"/>
      <c r="KSO31" s="202"/>
      <c r="KSP31" s="202"/>
      <c r="KSQ31" s="202"/>
      <c r="KSR31" s="202"/>
      <c r="KSS31" s="202"/>
      <c r="KST31" s="202"/>
      <c r="KSU31" s="202"/>
      <c r="KSV31" s="202"/>
      <c r="KSW31" s="202"/>
      <c r="KSX31" s="202"/>
      <c r="KSY31" s="202"/>
      <c r="KSZ31" s="202"/>
      <c r="KTA31" s="202"/>
      <c r="KTB31" s="202"/>
      <c r="KTC31" s="202"/>
      <c r="KTD31" s="202"/>
      <c r="KTE31" s="202"/>
      <c r="KTF31" s="202"/>
      <c r="KTG31" s="202"/>
      <c r="KTH31" s="202"/>
      <c r="KTI31" s="202"/>
      <c r="KTJ31" s="202"/>
      <c r="KTK31" s="202"/>
      <c r="KTL31" s="202"/>
      <c r="KTM31" s="202"/>
      <c r="KTN31" s="202"/>
      <c r="KTO31" s="202"/>
      <c r="KTP31" s="202"/>
      <c r="KTQ31" s="202"/>
      <c r="KTR31" s="202"/>
      <c r="KTS31" s="202"/>
      <c r="KTT31" s="202"/>
      <c r="KTU31" s="202"/>
      <c r="KTV31" s="202"/>
      <c r="KTW31" s="202"/>
      <c r="KTX31" s="202"/>
      <c r="KTY31" s="202"/>
      <c r="KTZ31" s="202"/>
      <c r="KUA31" s="202"/>
      <c r="KUB31" s="202"/>
      <c r="KUC31" s="202"/>
      <c r="KUD31" s="202"/>
      <c r="KUE31" s="202"/>
      <c r="KUF31" s="202"/>
      <c r="KUG31" s="202"/>
      <c r="KUH31" s="202"/>
      <c r="KUI31" s="202"/>
      <c r="KUJ31" s="202"/>
      <c r="KUK31" s="202"/>
      <c r="KUL31" s="202"/>
      <c r="KUM31" s="202"/>
      <c r="KUN31" s="202"/>
      <c r="KUO31" s="202"/>
      <c r="KUP31" s="202"/>
      <c r="KUQ31" s="202"/>
      <c r="KUR31" s="202"/>
      <c r="KUS31" s="202"/>
      <c r="KUT31" s="202"/>
      <c r="KUU31" s="202"/>
      <c r="KUV31" s="202"/>
      <c r="KUW31" s="202"/>
      <c r="KUX31" s="202"/>
      <c r="KUY31" s="202"/>
      <c r="KUZ31" s="202"/>
      <c r="KVA31" s="202"/>
      <c r="KVB31" s="202"/>
      <c r="KVC31" s="202"/>
      <c r="KVD31" s="202"/>
      <c r="KVE31" s="202"/>
      <c r="KVF31" s="202"/>
      <c r="KVG31" s="202"/>
      <c r="KVH31" s="202"/>
      <c r="KVI31" s="202"/>
      <c r="KVJ31" s="202"/>
      <c r="KVK31" s="202"/>
      <c r="KVL31" s="202"/>
      <c r="KVM31" s="202"/>
      <c r="KVN31" s="202"/>
      <c r="KVO31" s="202"/>
      <c r="KVP31" s="202"/>
      <c r="KVQ31" s="202"/>
      <c r="KVR31" s="202"/>
      <c r="KVS31" s="202"/>
      <c r="KVT31" s="202"/>
      <c r="KVU31" s="202"/>
      <c r="KVV31" s="202"/>
      <c r="KVW31" s="202"/>
      <c r="KVX31" s="202"/>
      <c r="KVY31" s="202"/>
      <c r="KVZ31" s="202"/>
      <c r="KWA31" s="202"/>
      <c r="KWB31" s="202"/>
      <c r="KWC31" s="202"/>
      <c r="KWD31" s="202"/>
      <c r="KWE31" s="202"/>
      <c r="KWF31" s="202"/>
      <c r="KWG31" s="202"/>
      <c r="KWH31" s="202"/>
      <c r="KWI31" s="202"/>
      <c r="KWJ31" s="202"/>
      <c r="KWK31" s="202"/>
      <c r="KWL31" s="202"/>
      <c r="KWM31" s="202"/>
      <c r="KWN31" s="202"/>
      <c r="KWO31" s="202"/>
      <c r="KWP31" s="202"/>
      <c r="KWQ31" s="202"/>
      <c r="KWR31" s="202"/>
      <c r="KWS31" s="202"/>
      <c r="KWT31" s="202"/>
      <c r="KWU31" s="202"/>
      <c r="KWV31" s="202"/>
      <c r="KWW31" s="202"/>
      <c r="KWX31" s="202"/>
      <c r="KWY31" s="202"/>
      <c r="KWZ31" s="202"/>
      <c r="KXA31" s="202"/>
      <c r="KXB31" s="202"/>
      <c r="KXC31" s="202"/>
      <c r="KXD31" s="202"/>
      <c r="KXE31" s="202"/>
      <c r="KXF31" s="202"/>
      <c r="KXG31" s="202"/>
      <c r="KXH31" s="202"/>
      <c r="KXI31" s="202"/>
      <c r="KXJ31" s="202"/>
      <c r="KXK31" s="202"/>
      <c r="KXL31" s="202"/>
      <c r="KXM31" s="202"/>
      <c r="KXN31" s="202"/>
      <c r="KXO31" s="202"/>
      <c r="KXP31" s="202"/>
      <c r="KXQ31" s="202"/>
      <c r="KXR31" s="202"/>
      <c r="KXS31" s="202"/>
      <c r="KXT31" s="202"/>
      <c r="KXU31" s="202"/>
      <c r="KXV31" s="202"/>
      <c r="KXW31" s="202"/>
      <c r="KXX31" s="202"/>
      <c r="KXY31" s="202"/>
      <c r="KXZ31" s="202"/>
      <c r="KYA31" s="202"/>
      <c r="KYB31" s="202"/>
      <c r="KYC31" s="202"/>
      <c r="KYD31" s="202"/>
      <c r="KYE31" s="202"/>
      <c r="KYF31" s="202"/>
      <c r="KYG31" s="202"/>
      <c r="KYH31" s="202"/>
      <c r="KYI31" s="202"/>
      <c r="KYJ31" s="202"/>
      <c r="KYK31" s="202"/>
      <c r="KYL31" s="202"/>
      <c r="KYM31" s="202"/>
      <c r="KYN31" s="202"/>
      <c r="KYO31" s="202"/>
      <c r="KYP31" s="202"/>
      <c r="KYQ31" s="202"/>
      <c r="KYR31" s="202"/>
      <c r="KYS31" s="202"/>
      <c r="KYT31" s="202"/>
      <c r="KYU31" s="202"/>
      <c r="KYV31" s="202"/>
      <c r="KYW31" s="202"/>
      <c r="KYX31" s="202"/>
      <c r="KYY31" s="202"/>
      <c r="KYZ31" s="202"/>
      <c r="KZA31" s="202"/>
      <c r="KZB31" s="202"/>
      <c r="KZC31" s="202"/>
      <c r="KZD31" s="202"/>
      <c r="KZE31" s="202"/>
      <c r="KZF31" s="202"/>
      <c r="KZG31" s="202"/>
      <c r="KZH31" s="202"/>
      <c r="KZI31" s="202"/>
      <c r="KZJ31" s="202"/>
      <c r="KZK31" s="202"/>
      <c r="KZL31" s="202"/>
      <c r="KZM31" s="202"/>
      <c r="KZN31" s="202"/>
      <c r="KZO31" s="202"/>
      <c r="KZP31" s="202"/>
      <c r="KZQ31" s="202"/>
      <c r="KZR31" s="202"/>
      <c r="KZS31" s="202"/>
      <c r="KZT31" s="202"/>
      <c r="KZU31" s="202"/>
      <c r="KZV31" s="202"/>
      <c r="KZW31" s="202"/>
      <c r="KZX31" s="202"/>
      <c r="KZY31" s="202"/>
      <c r="KZZ31" s="202"/>
      <c r="LAA31" s="202"/>
      <c r="LAB31" s="202"/>
      <c r="LAC31" s="202"/>
      <c r="LAD31" s="202"/>
      <c r="LAE31" s="202"/>
      <c r="LAF31" s="202"/>
      <c r="LAG31" s="202"/>
      <c r="LAH31" s="202"/>
      <c r="LAI31" s="202"/>
      <c r="LAJ31" s="202"/>
      <c r="LAK31" s="202"/>
      <c r="LAL31" s="202"/>
      <c r="LAM31" s="202"/>
      <c r="LAN31" s="202"/>
      <c r="LAO31" s="202"/>
      <c r="LAP31" s="202"/>
      <c r="LAQ31" s="202"/>
      <c r="LAR31" s="202"/>
      <c r="LAS31" s="202"/>
      <c r="LAT31" s="202"/>
      <c r="LAU31" s="202"/>
      <c r="LAV31" s="202"/>
      <c r="LAW31" s="202"/>
      <c r="LAX31" s="202"/>
      <c r="LAY31" s="202"/>
      <c r="LAZ31" s="202"/>
      <c r="LBA31" s="202"/>
      <c r="LBB31" s="202"/>
      <c r="LBC31" s="202"/>
      <c r="LBD31" s="202"/>
      <c r="LBE31" s="202"/>
      <c r="LBF31" s="202"/>
      <c r="LBG31" s="202"/>
      <c r="LBH31" s="202"/>
      <c r="LBI31" s="202"/>
      <c r="LBJ31" s="202"/>
      <c r="LBK31" s="202"/>
      <c r="LBL31" s="202"/>
      <c r="LBM31" s="202"/>
      <c r="LBN31" s="202"/>
      <c r="LBO31" s="202"/>
      <c r="LBP31" s="202"/>
      <c r="LBQ31" s="202"/>
      <c r="LBR31" s="202"/>
      <c r="LBS31" s="202"/>
      <c r="LBT31" s="202"/>
      <c r="LBU31" s="202"/>
      <c r="LBV31" s="202"/>
      <c r="LBW31" s="202"/>
      <c r="LBX31" s="202"/>
      <c r="LBY31" s="202"/>
      <c r="LBZ31" s="202"/>
      <c r="LCA31" s="202"/>
      <c r="LCB31" s="202"/>
      <c r="LCC31" s="202"/>
      <c r="LCD31" s="202"/>
      <c r="LCE31" s="202"/>
      <c r="LCF31" s="202"/>
      <c r="LCG31" s="202"/>
      <c r="LCH31" s="202"/>
      <c r="LCI31" s="202"/>
      <c r="LCJ31" s="202"/>
      <c r="LCK31" s="202"/>
      <c r="LCL31" s="202"/>
      <c r="LCM31" s="202"/>
      <c r="LCN31" s="202"/>
      <c r="LCO31" s="202"/>
      <c r="LCP31" s="202"/>
      <c r="LCQ31" s="202"/>
      <c r="LCR31" s="202"/>
      <c r="LCS31" s="202"/>
      <c r="LCT31" s="202"/>
      <c r="LCU31" s="202"/>
      <c r="LCV31" s="202"/>
      <c r="LCW31" s="202"/>
      <c r="LCX31" s="202"/>
      <c r="LCY31" s="202"/>
      <c r="LCZ31" s="202"/>
      <c r="LDA31" s="202"/>
      <c r="LDB31" s="202"/>
      <c r="LDC31" s="202"/>
      <c r="LDD31" s="202"/>
      <c r="LDE31" s="202"/>
      <c r="LDF31" s="202"/>
      <c r="LDG31" s="202"/>
      <c r="LDH31" s="202"/>
      <c r="LDI31" s="202"/>
      <c r="LDJ31" s="202"/>
      <c r="LDK31" s="202"/>
      <c r="LDL31" s="202"/>
      <c r="LDM31" s="202"/>
      <c r="LDN31" s="202"/>
      <c r="LDO31" s="202"/>
      <c r="LDP31" s="202"/>
      <c r="LDQ31" s="202"/>
      <c r="LDR31" s="202"/>
      <c r="LDS31" s="202"/>
      <c r="LDT31" s="202"/>
      <c r="LDU31" s="202"/>
      <c r="LDV31" s="202"/>
      <c r="LDW31" s="202"/>
      <c r="LDX31" s="202"/>
      <c r="LDY31" s="202"/>
      <c r="LDZ31" s="202"/>
      <c r="LEA31" s="202"/>
      <c r="LEB31" s="202"/>
      <c r="LEC31" s="202"/>
      <c r="LED31" s="202"/>
      <c r="LEE31" s="202"/>
      <c r="LEF31" s="202"/>
      <c r="LEG31" s="202"/>
      <c r="LEH31" s="202"/>
      <c r="LEI31" s="202"/>
      <c r="LEJ31" s="202"/>
      <c r="LEK31" s="202"/>
      <c r="LEL31" s="202"/>
      <c r="LEM31" s="202"/>
      <c r="LEN31" s="202"/>
      <c r="LEO31" s="202"/>
      <c r="LEP31" s="202"/>
      <c r="LEQ31" s="202"/>
      <c r="LER31" s="202"/>
      <c r="LES31" s="202"/>
      <c r="LET31" s="202"/>
      <c r="LEU31" s="202"/>
      <c r="LEV31" s="202"/>
      <c r="LEW31" s="202"/>
      <c r="LEX31" s="202"/>
      <c r="LEY31" s="202"/>
      <c r="LEZ31" s="202"/>
      <c r="LFA31" s="202"/>
      <c r="LFB31" s="202"/>
      <c r="LFC31" s="202"/>
      <c r="LFD31" s="202"/>
      <c r="LFE31" s="202"/>
      <c r="LFF31" s="202"/>
      <c r="LFG31" s="202"/>
      <c r="LFH31" s="202"/>
      <c r="LFI31" s="202"/>
      <c r="LFJ31" s="202"/>
      <c r="LFK31" s="202"/>
      <c r="LFL31" s="202"/>
      <c r="LFM31" s="202"/>
      <c r="LFN31" s="202"/>
      <c r="LFO31" s="202"/>
      <c r="LFP31" s="202"/>
      <c r="LFQ31" s="202"/>
      <c r="LFR31" s="202"/>
      <c r="LFS31" s="202"/>
      <c r="LFT31" s="202"/>
      <c r="LFU31" s="202"/>
      <c r="LFV31" s="202"/>
      <c r="LFW31" s="202"/>
      <c r="LFX31" s="202"/>
      <c r="LFY31" s="202"/>
      <c r="LFZ31" s="202"/>
      <c r="LGA31" s="202"/>
      <c r="LGB31" s="202"/>
      <c r="LGC31" s="202"/>
      <c r="LGD31" s="202"/>
      <c r="LGE31" s="202"/>
      <c r="LGF31" s="202"/>
      <c r="LGG31" s="202"/>
      <c r="LGH31" s="202"/>
      <c r="LGI31" s="202"/>
      <c r="LGJ31" s="202"/>
      <c r="LGK31" s="202"/>
      <c r="LGL31" s="202"/>
      <c r="LGM31" s="202"/>
      <c r="LGN31" s="202"/>
      <c r="LGO31" s="202"/>
      <c r="LGP31" s="202"/>
      <c r="LGQ31" s="202"/>
      <c r="LGR31" s="202"/>
      <c r="LGS31" s="202"/>
      <c r="LGT31" s="202"/>
      <c r="LGU31" s="202"/>
      <c r="LGV31" s="202"/>
      <c r="LGW31" s="202"/>
      <c r="LGX31" s="202"/>
      <c r="LGY31" s="202"/>
      <c r="LGZ31" s="202"/>
      <c r="LHA31" s="202"/>
      <c r="LHB31" s="202"/>
      <c r="LHC31" s="202"/>
      <c r="LHD31" s="202"/>
      <c r="LHE31" s="202"/>
      <c r="LHF31" s="202"/>
      <c r="LHG31" s="202"/>
      <c r="LHH31" s="202"/>
      <c r="LHI31" s="202"/>
      <c r="LHJ31" s="202"/>
      <c r="LHK31" s="202"/>
      <c r="LHL31" s="202"/>
      <c r="LHM31" s="202"/>
      <c r="LHN31" s="202"/>
      <c r="LHO31" s="202"/>
      <c r="LHP31" s="202"/>
      <c r="LHQ31" s="202"/>
      <c r="LHR31" s="202"/>
      <c r="LHS31" s="202"/>
      <c r="LHT31" s="202"/>
      <c r="LHU31" s="202"/>
      <c r="LHV31" s="202"/>
      <c r="LHW31" s="202"/>
      <c r="LHX31" s="202"/>
      <c r="LHY31" s="202"/>
      <c r="LHZ31" s="202"/>
      <c r="LIA31" s="202"/>
      <c r="LIB31" s="202"/>
      <c r="LIC31" s="202"/>
      <c r="LID31" s="202"/>
      <c r="LIE31" s="202"/>
      <c r="LIF31" s="202"/>
      <c r="LIG31" s="202"/>
      <c r="LIH31" s="202"/>
      <c r="LII31" s="202"/>
      <c r="LIJ31" s="202"/>
      <c r="LIK31" s="202"/>
      <c r="LIL31" s="202"/>
      <c r="LIM31" s="202"/>
      <c r="LIN31" s="202"/>
      <c r="LIO31" s="202"/>
      <c r="LIP31" s="202"/>
      <c r="LIQ31" s="202"/>
      <c r="LIR31" s="202"/>
      <c r="LIS31" s="202"/>
      <c r="LIT31" s="202"/>
      <c r="LIU31" s="202"/>
      <c r="LIV31" s="202"/>
      <c r="LIW31" s="202"/>
      <c r="LIX31" s="202"/>
      <c r="LIY31" s="202"/>
      <c r="LIZ31" s="202"/>
      <c r="LJA31" s="202"/>
      <c r="LJB31" s="202"/>
      <c r="LJC31" s="202"/>
      <c r="LJD31" s="202"/>
      <c r="LJE31" s="202"/>
      <c r="LJF31" s="202"/>
      <c r="LJG31" s="202"/>
      <c r="LJH31" s="202"/>
      <c r="LJI31" s="202"/>
      <c r="LJJ31" s="202"/>
      <c r="LJK31" s="202"/>
      <c r="LJL31" s="202"/>
      <c r="LJM31" s="202"/>
      <c r="LJN31" s="202"/>
      <c r="LJO31" s="202"/>
      <c r="LJP31" s="202"/>
      <c r="LJQ31" s="202"/>
      <c r="LJR31" s="202"/>
      <c r="LJS31" s="202"/>
      <c r="LJT31" s="202"/>
      <c r="LJU31" s="202"/>
      <c r="LJV31" s="202"/>
      <c r="LJW31" s="202"/>
      <c r="LJX31" s="202"/>
      <c r="LJY31" s="202"/>
      <c r="LJZ31" s="202"/>
      <c r="LKA31" s="202"/>
      <c r="LKB31" s="202"/>
      <c r="LKC31" s="202"/>
      <c r="LKD31" s="202"/>
      <c r="LKE31" s="202"/>
      <c r="LKF31" s="202"/>
      <c r="LKG31" s="202"/>
      <c r="LKH31" s="202"/>
      <c r="LKI31" s="202"/>
      <c r="LKJ31" s="202"/>
      <c r="LKK31" s="202"/>
      <c r="LKL31" s="202"/>
      <c r="LKM31" s="202"/>
      <c r="LKN31" s="202"/>
      <c r="LKO31" s="202"/>
      <c r="LKP31" s="202"/>
      <c r="LKQ31" s="202"/>
      <c r="LKR31" s="202"/>
      <c r="LKS31" s="202"/>
      <c r="LKT31" s="202"/>
      <c r="LKU31" s="202"/>
      <c r="LKV31" s="202"/>
      <c r="LKW31" s="202"/>
      <c r="LKX31" s="202"/>
      <c r="LKY31" s="202"/>
      <c r="LKZ31" s="202"/>
      <c r="LLA31" s="202"/>
      <c r="LLB31" s="202"/>
      <c r="LLC31" s="202"/>
      <c r="LLD31" s="202"/>
      <c r="LLE31" s="202"/>
      <c r="LLF31" s="202"/>
      <c r="LLG31" s="202"/>
      <c r="LLH31" s="202"/>
      <c r="LLI31" s="202"/>
      <c r="LLJ31" s="202"/>
      <c r="LLK31" s="202"/>
      <c r="LLL31" s="202"/>
      <c r="LLM31" s="202"/>
      <c r="LLN31" s="202"/>
      <c r="LLO31" s="202"/>
      <c r="LLP31" s="202"/>
      <c r="LLQ31" s="202"/>
      <c r="LLR31" s="202"/>
      <c r="LLS31" s="202"/>
      <c r="LLT31" s="202"/>
      <c r="LLU31" s="202"/>
      <c r="LLV31" s="202"/>
      <c r="LLW31" s="202"/>
      <c r="LLX31" s="202"/>
      <c r="LLY31" s="202"/>
      <c r="LLZ31" s="202"/>
      <c r="LMA31" s="202"/>
      <c r="LMB31" s="202"/>
      <c r="LMC31" s="202"/>
      <c r="LMD31" s="202"/>
      <c r="LME31" s="202"/>
      <c r="LMF31" s="202"/>
      <c r="LMG31" s="202"/>
      <c r="LMH31" s="202"/>
      <c r="LMI31" s="202"/>
      <c r="LMJ31" s="202"/>
      <c r="LMK31" s="202"/>
      <c r="LML31" s="202"/>
      <c r="LMM31" s="202"/>
      <c r="LMN31" s="202"/>
      <c r="LMO31" s="202"/>
      <c r="LMP31" s="202"/>
      <c r="LMQ31" s="202"/>
      <c r="LMR31" s="202"/>
      <c r="LMS31" s="202"/>
      <c r="LMT31" s="202"/>
      <c r="LMU31" s="202"/>
      <c r="LMV31" s="202"/>
      <c r="LMW31" s="202"/>
      <c r="LMX31" s="202"/>
      <c r="LMY31" s="202"/>
      <c r="LMZ31" s="202"/>
      <c r="LNA31" s="202"/>
      <c r="LNB31" s="202"/>
      <c r="LNC31" s="202"/>
      <c r="LND31" s="202"/>
      <c r="LNE31" s="202"/>
      <c r="LNF31" s="202"/>
      <c r="LNG31" s="202"/>
      <c r="LNH31" s="202"/>
      <c r="LNI31" s="202"/>
      <c r="LNJ31" s="202"/>
      <c r="LNK31" s="202"/>
      <c r="LNL31" s="202"/>
      <c r="LNM31" s="202"/>
      <c r="LNN31" s="202"/>
      <c r="LNO31" s="202"/>
      <c r="LNP31" s="202"/>
      <c r="LNQ31" s="202"/>
      <c r="LNR31" s="202"/>
      <c r="LNS31" s="202"/>
      <c r="LNT31" s="202"/>
      <c r="LNU31" s="202"/>
      <c r="LNV31" s="202"/>
      <c r="LNW31" s="202"/>
      <c r="LNX31" s="202"/>
      <c r="LNY31" s="202"/>
      <c r="LNZ31" s="202"/>
      <c r="LOA31" s="202"/>
      <c r="LOB31" s="202"/>
      <c r="LOC31" s="202"/>
      <c r="LOD31" s="202"/>
      <c r="LOE31" s="202"/>
      <c r="LOF31" s="202"/>
      <c r="LOG31" s="202"/>
      <c r="LOH31" s="202"/>
      <c r="LOI31" s="202"/>
      <c r="LOJ31" s="202"/>
      <c r="LOK31" s="202"/>
      <c r="LOL31" s="202"/>
      <c r="LOM31" s="202"/>
      <c r="LON31" s="202"/>
      <c r="LOO31" s="202"/>
      <c r="LOP31" s="202"/>
      <c r="LOQ31" s="202"/>
      <c r="LOR31" s="202"/>
      <c r="LOS31" s="202"/>
      <c r="LOT31" s="202"/>
      <c r="LOU31" s="202"/>
      <c r="LOV31" s="202"/>
      <c r="LOW31" s="202"/>
      <c r="LOX31" s="202"/>
      <c r="LOY31" s="202"/>
      <c r="LOZ31" s="202"/>
      <c r="LPA31" s="202"/>
      <c r="LPB31" s="202"/>
      <c r="LPC31" s="202"/>
      <c r="LPD31" s="202"/>
      <c r="LPE31" s="202"/>
      <c r="LPF31" s="202"/>
      <c r="LPG31" s="202"/>
      <c r="LPH31" s="202"/>
      <c r="LPI31" s="202"/>
      <c r="LPJ31" s="202"/>
      <c r="LPK31" s="202"/>
      <c r="LPL31" s="202"/>
      <c r="LPM31" s="202"/>
      <c r="LPN31" s="202"/>
      <c r="LPO31" s="202"/>
      <c r="LPP31" s="202"/>
      <c r="LPQ31" s="202"/>
      <c r="LPR31" s="202"/>
      <c r="LPS31" s="202"/>
      <c r="LPT31" s="202"/>
      <c r="LPU31" s="202"/>
      <c r="LPV31" s="202"/>
      <c r="LPW31" s="202"/>
      <c r="LPX31" s="202"/>
      <c r="LPY31" s="202"/>
      <c r="LPZ31" s="202"/>
      <c r="LQA31" s="202"/>
      <c r="LQB31" s="202"/>
      <c r="LQC31" s="202"/>
      <c r="LQD31" s="202"/>
      <c r="LQE31" s="202"/>
      <c r="LQF31" s="202"/>
      <c r="LQG31" s="202"/>
      <c r="LQH31" s="202"/>
      <c r="LQI31" s="202"/>
      <c r="LQJ31" s="202"/>
      <c r="LQK31" s="202"/>
      <c r="LQL31" s="202"/>
      <c r="LQM31" s="202"/>
      <c r="LQN31" s="202"/>
      <c r="LQO31" s="202"/>
      <c r="LQP31" s="202"/>
      <c r="LQQ31" s="202"/>
      <c r="LQR31" s="202"/>
      <c r="LQS31" s="202"/>
      <c r="LQT31" s="202"/>
      <c r="LQU31" s="202"/>
      <c r="LQV31" s="202"/>
      <c r="LQW31" s="202"/>
      <c r="LQX31" s="202"/>
      <c r="LQY31" s="202"/>
      <c r="LQZ31" s="202"/>
      <c r="LRA31" s="202"/>
      <c r="LRB31" s="202"/>
      <c r="LRC31" s="202"/>
      <c r="LRD31" s="202"/>
      <c r="LRE31" s="202"/>
      <c r="LRF31" s="202"/>
      <c r="LRG31" s="202"/>
      <c r="LRH31" s="202"/>
      <c r="LRI31" s="202"/>
      <c r="LRJ31" s="202"/>
      <c r="LRK31" s="202"/>
      <c r="LRL31" s="202"/>
      <c r="LRM31" s="202"/>
      <c r="LRN31" s="202"/>
      <c r="LRO31" s="202"/>
      <c r="LRP31" s="202"/>
      <c r="LRQ31" s="202"/>
      <c r="LRR31" s="202"/>
      <c r="LRS31" s="202"/>
      <c r="LRT31" s="202"/>
      <c r="LRU31" s="202"/>
      <c r="LRV31" s="202"/>
      <c r="LRW31" s="202"/>
      <c r="LRX31" s="202"/>
      <c r="LRY31" s="202"/>
      <c r="LRZ31" s="202"/>
      <c r="LSA31" s="202"/>
      <c r="LSB31" s="202"/>
      <c r="LSC31" s="202"/>
      <c r="LSD31" s="202"/>
      <c r="LSE31" s="202"/>
      <c r="LSF31" s="202"/>
      <c r="LSG31" s="202"/>
      <c r="LSH31" s="202"/>
      <c r="LSI31" s="202"/>
      <c r="LSJ31" s="202"/>
      <c r="LSK31" s="202"/>
      <c r="LSL31" s="202"/>
      <c r="LSM31" s="202"/>
      <c r="LSN31" s="202"/>
      <c r="LSO31" s="202"/>
      <c r="LSP31" s="202"/>
      <c r="LSQ31" s="202"/>
      <c r="LSR31" s="202"/>
      <c r="LSS31" s="202"/>
      <c r="LST31" s="202"/>
      <c r="LSU31" s="202"/>
      <c r="LSV31" s="202"/>
      <c r="LSW31" s="202"/>
      <c r="LSX31" s="202"/>
      <c r="LSY31" s="202"/>
      <c r="LSZ31" s="202"/>
      <c r="LTA31" s="202"/>
      <c r="LTB31" s="202"/>
      <c r="LTC31" s="202"/>
      <c r="LTD31" s="202"/>
      <c r="LTE31" s="202"/>
      <c r="LTF31" s="202"/>
      <c r="LTG31" s="202"/>
      <c r="LTH31" s="202"/>
      <c r="LTI31" s="202"/>
      <c r="LTJ31" s="202"/>
      <c r="LTK31" s="202"/>
      <c r="LTL31" s="202"/>
      <c r="LTM31" s="202"/>
      <c r="LTN31" s="202"/>
      <c r="LTO31" s="202"/>
      <c r="LTP31" s="202"/>
      <c r="LTQ31" s="202"/>
      <c r="LTR31" s="202"/>
      <c r="LTS31" s="202"/>
      <c r="LTT31" s="202"/>
      <c r="LTU31" s="202"/>
      <c r="LTV31" s="202"/>
      <c r="LTW31" s="202"/>
      <c r="LTX31" s="202"/>
      <c r="LTY31" s="202"/>
      <c r="LTZ31" s="202"/>
      <c r="LUA31" s="202"/>
      <c r="LUB31" s="202"/>
      <c r="LUC31" s="202"/>
      <c r="LUD31" s="202"/>
      <c r="LUE31" s="202"/>
      <c r="LUF31" s="202"/>
      <c r="LUG31" s="202"/>
      <c r="LUH31" s="202"/>
      <c r="LUI31" s="202"/>
      <c r="LUJ31" s="202"/>
      <c r="LUK31" s="202"/>
      <c r="LUL31" s="202"/>
      <c r="LUM31" s="202"/>
      <c r="LUN31" s="202"/>
      <c r="LUO31" s="202"/>
      <c r="LUP31" s="202"/>
      <c r="LUQ31" s="202"/>
      <c r="LUR31" s="202"/>
      <c r="LUS31" s="202"/>
      <c r="LUT31" s="202"/>
      <c r="LUU31" s="202"/>
      <c r="LUV31" s="202"/>
      <c r="LUW31" s="202"/>
      <c r="LUX31" s="202"/>
      <c r="LUY31" s="202"/>
      <c r="LUZ31" s="202"/>
      <c r="LVA31" s="202"/>
      <c r="LVB31" s="202"/>
      <c r="LVC31" s="202"/>
      <c r="LVD31" s="202"/>
      <c r="LVE31" s="202"/>
      <c r="LVF31" s="202"/>
      <c r="LVG31" s="202"/>
      <c r="LVH31" s="202"/>
      <c r="LVI31" s="202"/>
      <c r="LVJ31" s="202"/>
      <c r="LVK31" s="202"/>
      <c r="LVL31" s="202"/>
      <c r="LVM31" s="202"/>
      <c r="LVN31" s="202"/>
      <c r="LVO31" s="202"/>
      <c r="LVP31" s="202"/>
      <c r="LVQ31" s="202"/>
      <c r="LVR31" s="202"/>
      <c r="LVS31" s="202"/>
      <c r="LVT31" s="202"/>
      <c r="LVU31" s="202"/>
      <c r="LVV31" s="202"/>
      <c r="LVW31" s="202"/>
      <c r="LVX31" s="202"/>
      <c r="LVY31" s="202"/>
      <c r="LVZ31" s="202"/>
      <c r="LWA31" s="202"/>
      <c r="LWB31" s="202"/>
      <c r="LWC31" s="202"/>
      <c r="LWD31" s="202"/>
      <c r="LWE31" s="202"/>
      <c r="LWF31" s="202"/>
      <c r="LWG31" s="202"/>
      <c r="LWH31" s="202"/>
      <c r="LWI31" s="202"/>
      <c r="LWJ31" s="202"/>
      <c r="LWK31" s="202"/>
      <c r="LWL31" s="202"/>
      <c r="LWM31" s="202"/>
      <c r="LWN31" s="202"/>
      <c r="LWO31" s="202"/>
      <c r="LWP31" s="202"/>
      <c r="LWQ31" s="202"/>
      <c r="LWR31" s="202"/>
      <c r="LWS31" s="202"/>
      <c r="LWT31" s="202"/>
      <c r="LWU31" s="202"/>
      <c r="LWV31" s="202"/>
      <c r="LWW31" s="202"/>
      <c r="LWX31" s="202"/>
      <c r="LWY31" s="202"/>
      <c r="LWZ31" s="202"/>
      <c r="LXA31" s="202"/>
      <c r="LXB31" s="202"/>
      <c r="LXC31" s="202"/>
      <c r="LXD31" s="202"/>
      <c r="LXE31" s="202"/>
      <c r="LXF31" s="202"/>
      <c r="LXG31" s="202"/>
      <c r="LXH31" s="202"/>
      <c r="LXI31" s="202"/>
      <c r="LXJ31" s="202"/>
      <c r="LXK31" s="202"/>
      <c r="LXL31" s="202"/>
      <c r="LXM31" s="202"/>
      <c r="LXN31" s="202"/>
      <c r="LXO31" s="202"/>
      <c r="LXP31" s="202"/>
      <c r="LXQ31" s="202"/>
      <c r="LXR31" s="202"/>
      <c r="LXS31" s="202"/>
      <c r="LXT31" s="202"/>
      <c r="LXU31" s="202"/>
      <c r="LXV31" s="202"/>
      <c r="LXW31" s="202"/>
      <c r="LXX31" s="202"/>
      <c r="LXY31" s="202"/>
      <c r="LXZ31" s="202"/>
      <c r="LYA31" s="202"/>
      <c r="LYB31" s="202"/>
      <c r="LYC31" s="202"/>
      <c r="LYD31" s="202"/>
      <c r="LYE31" s="202"/>
      <c r="LYF31" s="202"/>
      <c r="LYG31" s="202"/>
      <c r="LYH31" s="202"/>
      <c r="LYI31" s="202"/>
      <c r="LYJ31" s="202"/>
      <c r="LYK31" s="202"/>
      <c r="LYL31" s="202"/>
      <c r="LYM31" s="202"/>
      <c r="LYN31" s="202"/>
      <c r="LYO31" s="202"/>
      <c r="LYP31" s="202"/>
      <c r="LYQ31" s="202"/>
      <c r="LYR31" s="202"/>
      <c r="LYS31" s="202"/>
      <c r="LYT31" s="202"/>
      <c r="LYU31" s="202"/>
      <c r="LYV31" s="202"/>
      <c r="LYW31" s="202"/>
      <c r="LYX31" s="202"/>
      <c r="LYY31" s="202"/>
      <c r="LYZ31" s="202"/>
      <c r="LZA31" s="202"/>
      <c r="LZB31" s="202"/>
      <c r="LZC31" s="202"/>
      <c r="LZD31" s="202"/>
      <c r="LZE31" s="202"/>
      <c r="LZF31" s="202"/>
      <c r="LZG31" s="202"/>
      <c r="LZH31" s="202"/>
      <c r="LZI31" s="202"/>
      <c r="LZJ31" s="202"/>
      <c r="LZK31" s="202"/>
      <c r="LZL31" s="202"/>
      <c r="LZM31" s="202"/>
      <c r="LZN31" s="202"/>
      <c r="LZO31" s="202"/>
      <c r="LZP31" s="202"/>
      <c r="LZQ31" s="202"/>
      <c r="LZR31" s="202"/>
      <c r="LZS31" s="202"/>
      <c r="LZT31" s="202"/>
      <c r="LZU31" s="202"/>
      <c r="LZV31" s="202"/>
      <c r="LZW31" s="202"/>
      <c r="LZX31" s="202"/>
      <c r="LZY31" s="202"/>
      <c r="LZZ31" s="202"/>
      <c r="MAA31" s="202"/>
      <c r="MAB31" s="202"/>
      <c r="MAC31" s="202"/>
      <c r="MAD31" s="202"/>
      <c r="MAE31" s="202"/>
      <c r="MAF31" s="202"/>
      <c r="MAG31" s="202"/>
      <c r="MAH31" s="202"/>
      <c r="MAI31" s="202"/>
      <c r="MAJ31" s="202"/>
      <c r="MAK31" s="202"/>
      <c r="MAL31" s="202"/>
      <c r="MAM31" s="202"/>
      <c r="MAN31" s="202"/>
      <c r="MAO31" s="202"/>
      <c r="MAP31" s="202"/>
      <c r="MAQ31" s="202"/>
      <c r="MAR31" s="202"/>
      <c r="MAS31" s="202"/>
      <c r="MAT31" s="202"/>
      <c r="MAU31" s="202"/>
      <c r="MAV31" s="202"/>
      <c r="MAW31" s="202"/>
      <c r="MAX31" s="202"/>
      <c r="MAY31" s="202"/>
      <c r="MAZ31" s="202"/>
      <c r="MBA31" s="202"/>
      <c r="MBB31" s="202"/>
      <c r="MBC31" s="202"/>
      <c r="MBD31" s="202"/>
      <c r="MBE31" s="202"/>
      <c r="MBF31" s="202"/>
      <c r="MBG31" s="202"/>
      <c r="MBH31" s="202"/>
      <c r="MBI31" s="202"/>
      <c r="MBJ31" s="202"/>
      <c r="MBK31" s="202"/>
      <c r="MBL31" s="202"/>
      <c r="MBM31" s="202"/>
      <c r="MBN31" s="202"/>
      <c r="MBO31" s="202"/>
      <c r="MBP31" s="202"/>
      <c r="MBQ31" s="202"/>
      <c r="MBR31" s="202"/>
      <c r="MBS31" s="202"/>
      <c r="MBT31" s="202"/>
      <c r="MBU31" s="202"/>
      <c r="MBV31" s="202"/>
      <c r="MBW31" s="202"/>
      <c r="MBX31" s="202"/>
      <c r="MBY31" s="202"/>
      <c r="MBZ31" s="202"/>
      <c r="MCA31" s="202"/>
      <c r="MCB31" s="202"/>
      <c r="MCC31" s="202"/>
      <c r="MCD31" s="202"/>
      <c r="MCE31" s="202"/>
      <c r="MCF31" s="202"/>
      <c r="MCG31" s="202"/>
      <c r="MCH31" s="202"/>
      <c r="MCI31" s="202"/>
      <c r="MCJ31" s="202"/>
      <c r="MCK31" s="202"/>
      <c r="MCL31" s="202"/>
      <c r="MCM31" s="202"/>
      <c r="MCN31" s="202"/>
      <c r="MCO31" s="202"/>
      <c r="MCP31" s="202"/>
      <c r="MCQ31" s="202"/>
      <c r="MCR31" s="202"/>
      <c r="MCS31" s="202"/>
      <c r="MCT31" s="202"/>
      <c r="MCU31" s="202"/>
      <c r="MCV31" s="202"/>
      <c r="MCW31" s="202"/>
      <c r="MCX31" s="202"/>
      <c r="MCY31" s="202"/>
      <c r="MCZ31" s="202"/>
      <c r="MDA31" s="202"/>
      <c r="MDB31" s="202"/>
      <c r="MDC31" s="202"/>
      <c r="MDD31" s="202"/>
      <c r="MDE31" s="202"/>
      <c r="MDF31" s="202"/>
      <c r="MDG31" s="202"/>
      <c r="MDH31" s="202"/>
      <c r="MDI31" s="202"/>
      <c r="MDJ31" s="202"/>
      <c r="MDK31" s="202"/>
      <c r="MDL31" s="202"/>
      <c r="MDM31" s="202"/>
      <c r="MDN31" s="202"/>
      <c r="MDO31" s="202"/>
      <c r="MDP31" s="202"/>
      <c r="MDQ31" s="202"/>
      <c r="MDR31" s="202"/>
      <c r="MDS31" s="202"/>
      <c r="MDT31" s="202"/>
      <c r="MDU31" s="202"/>
      <c r="MDV31" s="202"/>
      <c r="MDW31" s="202"/>
      <c r="MDX31" s="202"/>
      <c r="MDY31" s="202"/>
      <c r="MDZ31" s="202"/>
      <c r="MEA31" s="202"/>
      <c r="MEB31" s="202"/>
      <c r="MEC31" s="202"/>
      <c r="MED31" s="202"/>
      <c r="MEE31" s="202"/>
      <c r="MEF31" s="202"/>
      <c r="MEG31" s="202"/>
      <c r="MEH31" s="202"/>
      <c r="MEI31" s="202"/>
      <c r="MEJ31" s="202"/>
      <c r="MEK31" s="202"/>
      <c r="MEL31" s="202"/>
      <c r="MEM31" s="202"/>
      <c r="MEN31" s="202"/>
      <c r="MEO31" s="202"/>
      <c r="MEP31" s="202"/>
      <c r="MEQ31" s="202"/>
      <c r="MER31" s="202"/>
      <c r="MES31" s="202"/>
      <c r="MET31" s="202"/>
      <c r="MEU31" s="202"/>
      <c r="MEV31" s="202"/>
      <c r="MEW31" s="202"/>
      <c r="MEX31" s="202"/>
      <c r="MEY31" s="202"/>
      <c r="MEZ31" s="202"/>
      <c r="MFA31" s="202"/>
      <c r="MFB31" s="202"/>
      <c r="MFC31" s="202"/>
      <c r="MFD31" s="202"/>
      <c r="MFE31" s="202"/>
      <c r="MFF31" s="202"/>
      <c r="MFG31" s="202"/>
      <c r="MFH31" s="202"/>
      <c r="MFI31" s="202"/>
      <c r="MFJ31" s="202"/>
      <c r="MFK31" s="202"/>
      <c r="MFL31" s="202"/>
      <c r="MFM31" s="202"/>
      <c r="MFN31" s="202"/>
      <c r="MFO31" s="202"/>
      <c r="MFP31" s="202"/>
      <c r="MFQ31" s="202"/>
      <c r="MFR31" s="202"/>
      <c r="MFS31" s="202"/>
      <c r="MFT31" s="202"/>
      <c r="MFU31" s="202"/>
      <c r="MFV31" s="202"/>
      <c r="MFW31" s="202"/>
      <c r="MFX31" s="202"/>
      <c r="MFY31" s="202"/>
      <c r="MFZ31" s="202"/>
      <c r="MGA31" s="202"/>
      <c r="MGB31" s="202"/>
      <c r="MGC31" s="202"/>
      <c r="MGD31" s="202"/>
      <c r="MGE31" s="202"/>
      <c r="MGF31" s="202"/>
      <c r="MGG31" s="202"/>
      <c r="MGH31" s="202"/>
      <c r="MGI31" s="202"/>
      <c r="MGJ31" s="202"/>
      <c r="MGK31" s="202"/>
      <c r="MGL31" s="202"/>
      <c r="MGM31" s="202"/>
      <c r="MGN31" s="202"/>
      <c r="MGO31" s="202"/>
      <c r="MGP31" s="202"/>
      <c r="MGQ31" s="202"/>
      <c r="MGR31" s="202"/>
      <c r="MGS31" s="202"/>
      <c r="MGT31" s="202"/>
      <c r="MGU31" s="202"/>
      <c r="MGV31" s="202"/>
      <c r="MGW31" s="202"/>
      <c r="MGX31" s="202"/>
      <c r="MGY31" s="202"/>
      <c r="MGZ31" s="202"/>
      <c r="MHA31" s="202"/>
      <c r="MHB31" s="202"/>
      <c r="MHC31" s="202"/>
      <c r="MHD31" s="202"/>
      <c r="MHE31" s="202"/>
      <c r="MHF31" s="202"/>
      <c r="MHG31" s="202"/>
      <c r="MHH31" s="202"/>
      <c r="MHI31" s="202"/>
      <c r="MHJ31" s="202"/>
      <c r="MHK31" s="202"/>
      <c r="MHL31" s="202"/>
      <c r="MHM31" s="202"/>
      <c r="MHN31" s="202"/>
      <c r="MHO31" s="202"/>
      <c r="MHP31" s="202"/>
      <c r="MHQ31" s="202"/>
      <c r="MHR31" s="202"/>
      <c r="MHS31" s="202"/>
      <c r="MHT31" s="202"/>
      <c r="MHU31" s="202"/>
      <c r="MHV31" s="202"/>
      <c r="MHW31" s="202"/>
      <c r="MHX31" s="202"/>
      <c r="MHY31" s="202"/>
      <c r="MHZ31" s="202"/>
      <c r="MIA31" s="202"/>
      <c r="MIB31" s="202"/>
      <c r="MIC31" s="202"/>
      <c r="MID31" s="202"/>
      <c r="MIE31" s="202"/>
      <c r="MIF31" s="202"/>
      <c r="MIG31" s="202"/>
      <c r="MIH31" s="202"/>
      <c r="MII31" s="202"/>
      <c r="MIJ31" s="202"/>
      <c r="MIK31" s="202"/>
      <c r="MIL31" s="202"/>
      <c r="MIM31" s="202"/>
      <c r="MIN31" s="202"/>
      <c r="MIO31" s="202"/>
      <c r="MIP31" s="202"/>
      <c r="MIQ31" s="202"/>
      <c r="MIR31" s="202"/>
      <c r="MIS31" s="202"/>
      <c r="MIT31" s="202"/>
      <c r="MIU31" s="202"/>
      <c r="MIV31" s="202"/>
      <c r="MIW31" s="202"/>
      <c r="MIX31" s="202"/>
      <c r="MIY31" s="202"/>
      <c r="MIZ31" s="202"/>
      <c r="MJA31" s="202"/>
      <c r="MJB31" s="202"/>
      <c r="MJC31" s="202"/>
      <c r="MJD31" s="202"/>
      <c r="MJE31" s="202"/>
      <c r="MJF31" s="202"/>
      <c r="MJG31" s="202"/>
      <c r="MJH31" s="202"/>
      <c r="MJI31" s="202"/>
      <c r="MJJ31" s="202"/>
      <c r="MJK31" s="202"/>
      <c r="MJL31" s="202"/>
      <c r="MJM31" s="202"/>
      <c r="MJN31" s="202"/>
      <c r="MJO31" s="202"/>
      <c r="MJP31" s="202"/>
      <c r="MJQ31" s="202"/>
      <c r="MJR31" s="202"/>
      <c r="MJS31" s="202"/>
      <c r="MJT31" s="202"/>
      <c r="MJU31" s="202"/>
      <c r="MJV31" s="202"/>
      <c r="MJW31" s="202"/>
      <c r="MJX31" s="202"/>
      <c r="MJY31" s="202"/>
      <c r="MJZ31" s="202"/>
      <c r="MKA31" s="202"/>
      <c r="MKB31" s="202"/>
      <c r="MKC31" s="202"/>
      <c r="MKD31" s="202"/>
      <c r="MKE31" s="202"/>
      <c r="MKF31" s="202"/>
      <c r="MKG31" s="202"/>
      <c r="MKH31" s="202"/>
      <c r="MKI31" s="202"/>
      <c r="MKJ31" s="202"/>
      <c r="MKK31" s="202"/>
      <c r="MKL31" s="202"/>
      <c r="MKM31" s="202"/>
      <c r="MKN31" s="202"/>
      <c r="MKO31" s="202"/>
      <c r="MKP31" s="202"/>
      <c r="MKQ31" s="202"/>
      <c r="MKR31" s="202"/>
      <c r="MKS31" s="202"/>
      <c r="MKT31" s="202"/>
      <c r="MKU31" s="202"/>
      <c r="MKV31" s="202"/>
      <c r="MKW31" s="202"/>
      <c r="MKX31" s="202"/>
      <c r="MKY31" s="202"/>
      <c r="MKZ31" s="202"/>
      <c r="MLA31" s="202"/>
      <c r="MLB31" s="202"/>
      <c r="MLC31" s="202"/>
      <c r="MLD31" s="202"/>
      <c r="MLE31" s="202"/>
      <c r="MLF31" s="202"/>
      <c r="MLG31" s="202"/>
      <c r="MLH31" s="202"/>
      <c r="MLI31" s="202"/>
      <c r="MLJ31" s="202"/>
      <c r="MLK31" s="202"/>
      <c r="MLL31" s="202"/>
      <c r="MLM31" s="202"/>
      <c r="MLN31" s="202"/>
      <c r="MLO31" s="202"/>
      <c r="MLP31" s="202"/>
      <c r="MLQ31" s="202"/>
      <c r="MLR31" s="202"/>
      <c r="MLS31" s="202"/>
      <c r="MLT31" s="202"/>
      <c r="MLU31" s="202"/>
      <c r="MLV31" s="202"/>
      <c r="MLW31" s="202"/>
      <c r="MLX31" s="202"/>
      <c r="MLY31" s="202"/>
      <c r="MLZ31" s="202"/>
      <c r="MMA31" s="202"/>
      <c r="MMB31" s="202"/>
      <c r="MMC31" s="202"/>
      <c r="MMD31" s="202"/>
      <c r="MME31" s="202"/>
      <c r="MMF31" s="202"/>
      <c r="MMG31" s="202"/>
      <c r="MMH31" s="202"/>
      <c r="MMI31" s="202"/>
      <c r="MMJ31" s="202"/>
      <c r="MMK31" s="202"/>
      <c r="MML31" s="202"/>
      <c r="MMM31" s="202"/>
      <c r="MMN31" s="202"/>
      <c r="MMO31" s="202"/>
      <c r="MMP31" s="202"/>
      <c r="MMQ31" s="202"/>
      <c r="MMR31" s="202"/>
      <c r="MMS31" s="202"/>
      <c r="MMT31" s="202"/>
      <c r="MMU31" s="202"/>
      <c r="MMV31" s="202"/>
      <c r="MMW31" s="202"/>
      <c r="MMX31" s="202"/>
      <c r="MMY31" s="202"/>
      <c r="MMZ31" s="202"/>
      <c r="MNA31" s="202"/>
      <c r="MNB31" s="202"/>
      <c r="MNC31" s="202"/>
      <c r="MND31" s="202"/>
      <c r="MNE31" s="202"/>
      <c r="MNF31" s="202"/>
      <c r="MNG31" s="202"/>
      <c r="MNH31" s="202"/>
      <c r="MNI31" s="202"/>
      <c r="MNJ31" s="202"/>
      <c r="MNK31" s="202"/>
      <c r="MNL31" s="202"/>
      <c r="MNM31" s="202"/>
      <c r="MNN31" s="202"/>
      <c r="MNO31" s="202"/>
      <c r="MNP31" s="202"/>
      <c r="MNQ31" s="202"/>
      <c r="MNR31" s="202"/>
      <c r="MNS31" s="202"/>
      <c r="MNT31" s="202"/>
      <c r="MNU31" s="202"/>
      <c r="MNV31" s="202"/>
      <c r="MNW31" s="202"/>
      <c r="MNX31" s="202"/>
      <c r="MNY31" s="202"/>
      <c r="MNZ31" s="202"/>
      <c r="MOA31" s="202"/>
      <c r="MOB31" s="202"/>
      <c r="MOC31" s="202"/>
      <c r="MOD31" s="202"/>
      <c r="MOE31" s="202"/>
      <c r="MOF31" s="202"/>
      <c r="MOG31" s="202"/>
      <c r="MOH31" s="202"/>
      <c r="MOI31" s="202"/>
      <c r="MOJ31" s="202"/>
      <c r="MOK31" s="202"/>
      <c r="MOL31" s="202"/>
      <c r="MOM31" s="202"/>
      <c r="MON31" s="202"/>
      <c r="MOO31" s="202"/>
      <c r="MOP31" s="202"/>
      <c r="MOQ31" s="202"/>
      <c r="MOR31" s="202"/>
      <c r="MOS31" s="202"/>
      <c r="MOT31" s="202"/>
      <c r="MOU31" s="202"/>
      <c r="MOV31" s="202"/>
      <c r="MOW31" s="202"/>
      <c r="MOX31" s="202"/>
      <c r="MOY31" s="202"/>
      <c r="MOZ31" s="202"/>
      <c r="MPA31" s="202"/>
      <c r="MPB31" s="202"/>
      <c r="MPC31" s="202"/>
      <c r="MPD31" s="202"/>
      <c r="MPE31" s="202"/>
      <c r="MPF31" s="202"/>
      <c r="MPG31" s="202"/>
      <c r="MPH31" s="202"/>
      <c r="MPI31" s="202"/>
      <c r="MPJ31" s="202"/>
      <c r="MPK31" s="202"/>
      <c r="MPL31" s="202"/>
      <c r="MPM31" s="202"/>
      <c r="MPN31" s="202"/>
      <c r="MPO31" s="202"/>
      <c r="MPP31" s="202"/>
      <c r="MPQ31" s="202"/>
      <c r="MPR31" s="202"/>
      <c r="MPS31" s="202"/>
      <c r="MPT31" s="202"/>
      <c r="MPU31" s="202"/>
      <c r="MPV31" s="202"/>
      <c r="MPW31" s="202"/>
      <c r="MPX31" s="202"/>
      <c r="MPY31" s="202"/>
      <c r="MPZ31" s="202"/>
      <c r="MQA31" s="202"/>
      <c r="MQB31" s="202"/>
      <c r="MQC31" s="202"/>
      <c r="MQD31" s="202"/>
      <c r="MQE31" s="202"/>
      <c r="MQF31" s="202"/>
      <c r="MQG31" s="202"/>
      <c r="MQH31" s="202"/>
      <c r="MQI31" s="202"/>
      <c r="MQJ31" s="202"/>
      <c r="MQK31" s="202"/>
      <c r="MQL31" s="202"/>
      <c r="MQM31" s="202"/>
      <c r="MQN31" s="202"/>
      <c r="MQO31" s="202"/>
      <c r="MQP31" s="202"/>
      <c r="MQQ31" s="202"/>
      <c r="MQR31" s="202"/>
      <c r="MQS31" s="202"/>
      <c r="MQT31" s="202"/>
      <c r="MQU31" s="202"/>
      <c r="MQV31" s="202"/>
      <c r="MQW31" s="202"/>
      <c r="MQX31" s="202"/>
      <c r="MQY31" s="202"/>
      <c r="MQZ31" s="202"/>
      <c r="MRA31" s="202"/>
      <c r="MRB31" s="202"/>
      <c r="MRC31" s="202"/>
      <c r="MRD31" s="202"/>
      <c r="MRE31" s="202"/>
      <c r="MRF31" s="202"/>
      <c r="MRG31" s="202"/>
      <c r="MRH31" s="202"/>
      <c r="MRI31" s="202"/>
      <c r="MRJ31" s="202"/>
      <c r="MRK31" s="202"/>
      <c r="MRL31" s="202"/>
      <c r="MRM31" s="202"/>
      <c r="MRN31" s="202"/>
      <c r="MRO31" s="202"/>
      <c r="MRP31" s="202"/>
      <c r="MRQ31" s="202"/>
      <c r="MRR31" s="202"/>
      <c r="MRS31" s="202"/>
      <c r="MRT31" s="202"/>
      <c r="MRU31" s="202"/>
      <c r="MRV31" s="202"/>
      <c r="MRW31" s="202"/>
      <c r="MRX31" s="202"/>
      <c r="MRY31" s="202"/>
      <c r="MRZ31" s="202"/>
      <c r="MSA31" s="202"/>
      <c r="MSB31" s="202"/>
      <c r="MSC31" s="202"/>
      <c r="MSD31" s="202"/>
      <c r="MSE31" s="202"/>
      <c r="MSF31" s="202"/>
      <c r="MSG31" s="202"/>
      <c r="MSH31" s="202"/>
      <c r="MSI31" s="202"/>
      <c r="MSJ31" s="202"/>
      <c r="MSK31" s="202"/>
      <c r="MSL31" s="202"/>
      <c r="MSM31" s="202"/>
      <c r="MSN31" s="202"/>
      <c r="MSO31" s="202"/>
      <c r="MSP31" s="202"/>
      <c r="MSQ31" s="202"/>
      <c r="MSR31" s="202"/>
      <c r="MSS31" s="202"/>
      <c r="MST31" s="202"/>
      <c r="MSU31" s="202"/>
      <c r="MSV31" s="202"/>
      <c r="MSW31" s="202"/>
      <c r="MSX31" s="202"/>
      <c r="MSY31" s="202"/>
      <c r="MSZ31" s="202"/>
      <c r="MTA31" s="202"/>
      <c r="MTB31" s="202"/>
      <c r="MTC31" s="202"/>
      <c r="MTD31" s="202"/>
      <c r="MTE31" s="202"/>
      <c r="MTF31" s="202"/>
      <c r="MTG31" s="202"/>
      <c r="MTH31" s="202"/>
      <c r="MTI31" s="202"/>
      <c r="MTJ31" s="202"/>
      <c r="MTK31" s="202"/>
      <c r="MTL31" s="202"/>
      <c r="MTM31" s="202"/>
      <c r="MTN31" s="202"/>
      <c r="MTO31" s="202"/>
      <c r="MTP31" s="202"/>
      <c r="MTQ31" s="202"/>
      <c r="MTR31" s="202"/>
      <c r="MTS31" s="202"/>
      <c r="MTT31" s="202"/>
      <c r="MTU31" s="202"/>
      <c r="MTV31" s="202"/>
      <c r="MTW31" s="202"/>
      <c r="MTX31" s="202"/>
      <c r="MTY31" s="202"/>
      <c r="MTZ31" s="202"/>
      <c r="MUA31" s="202"/>
      <c r="MUB31" s="202"/>
      <c r="MUC31" s="202"/>
      <c r="MUD31" s="202"/>
      <c r="MUE31" s="202"/>
      <c r="MUF31" s="202"/>
      <c r="MUG31" s="202"/>
      <c r="MUH31" s="202"/>
      <c r="MUI31" s="202"/>
      <c r="MUJ31" s="202"/>
      <c r="MUK31" s="202"/>
      <c r="MUL31" s="202"/>
      <c r="MUM31" s="202"/>
      <c r="MUN31" s="202"/>
      <c r="MUO31" s="202"/>
      <c r="MUP31" s="202"/>
      <c r="MUQ31" s="202"/>
      <c r="MUR31" s="202"/>
      <c r="MUS31" s="202"/>
      <c r="MUT31" s="202"/>
      <c r="MUU31" s="202"/>
      <c r="MUV31" s="202"/>
      <c r="MUW31" s="202"/>
      <c r="MUX31" s="202"/>
      <c r="MUY31" s="202"/>
      <c r="MUZ31" s="202"/>
      <c r="MVA31" s="202"/>
      <c r="MVB31" s="202"/>
      <c r="MVC31" s="202"/>
      <c r="MVD31" s="202"/>
      <c r="MVE31" s="202"/>
      <c r="MVF31" s="202"/>
      <c r="MVG31" s="202"/>
      <c r="MVH31" s="202"/>
      <c r="MVI31" s="202"/>
      <c r="MVJ31" s="202"/>
      <c r="MVK31" s="202"/>
      <c r="MVL31" s="202"/>
      <c r="MVM31" s="202"/>
      <c r="MVN31" s="202"/>
      <c r="MVO31" s="202"/>
      <c r="MVP31" s="202"/>
      <c r="MVQ31" s="202"/>
      <c r="MVR31" s="202"/>
      <c r="MVS31" s="202"/>
      <c r="MVT31" s="202"/>
      <c r="MVU31" s="202"/>
      <c r="MVV31" s="202"/>
      <c r="MVW31" s="202"/>
      <c r="MVX31" s="202"/>
      <c r="MVY31" s="202"/>
      <c r="MVZ31" s="202"/>
      <c r="MWA31" s="202"/>
      <c r="MWB31" s="202"/>
      <c r="MWC31" s="202"/>
      <c r="MWD31" s="202"/>
      <c r="MWE31" s="202"/>
      <c r="MWF31" s="202"/>
      <c r="MWG31" s="202"/>
      <c r="MWH31" s="202"/>
      <c r="MWI31" s="202"/>
      <c r="MWJ31" s="202"/>
      <c r="MWK31" s="202"/>
      <c r="MWL31" s="202"/>
      <c r="MWM31" s="202"/>
      <c r="MWN31" s="202"/>
      <c r="MWO31" s="202"/>
      <c r="MWP31" s="202"/>
      <c r="MWQ31" s="202"/>
      <c r="MWR31" s="202"/>
      <c r="MWS31" s="202"/>
      <c r="MWT31" s="202"/>
      <c r="MWU31" s="202"/>
      <c r="MWV31" s="202"/>
      <c r="MWW31" s="202"/>
      <c r="MWX31" s="202"/>
      <c r="MWY31" s="202"/>
      <c r="MWZ31" s="202"/>
      <c r="MXA31" s="202"/>
      <c r="MXB31" s="202"/>
      <c r="MXC31" s="202"/>
      <c r="MXD31" s="202"/>
      <c r="MXE31" s="202"/>
      <c r="MXF31" s="202"/>
      <c r="MXG31" s="202"/>
      <c r="MXH31" s="202"/>
      <c r="MXI31" s="202"/>
      <c r="MXJ31" s="202"/>
      <c r="MXK31" s="202"/>
      <c r="MXL31" s="202"/>
      <c r="MXM31" s="202"/>
      <c r="MXN31" s="202"/>
      <c r="MXO31" s="202"/>
      <c r="MXP31" s="202"/>
      <c r="MXQ31" s="202"/>
      <c r="MXR31" s="202"/>
      <c r="MXS31" s="202"/>
      <c r="MXT31" s="202"/>
      <c r="MXU31" s="202"/>
      <c r="MXV31" s="202"/>
      <c r="MXW31" s="202"/>
      <c r="MXX31" s="202"/>
      <c r="MXY31" s="202"/>
      <c r="MXZ31" s="202"/>
      <c r="MYA31" s="202"/>
      <c r="MYB31" s="202"/>
      <c r="MYC31" s="202"/>
      <c r="MYD31" s="202"/>
      <c r="MYE31" s="202"/>
      <c r="MYF31" s="202"/>
      <c r="MYG31" s="202"/>
      <c r="MYH31" s="202"/>
      <c r="MYI31" s="202"/>
      <c r="MYJ31" s="202"/>
      <c r="MYK31" s="202"/>
      <c r="MYL31" s="202"/>
      <c r="MYM31" s="202"/>
      <c r="MYN31" s="202"/>
      <c r="MYO31" s="202"/>
      <c r="MYP31" s="202"/>
      <c r="MYQ31" s="202"/>
      <c r="MYR31" s="202"/>
      <c r="MYS31" s="202"/>
      <c r="MYT31" s="202"/>
      <c r="MYU31" s="202"/>
      <c r="MYV31" s="202"/>
      <c r="MYW31" s="202"/>
      <c r="MYX31" s="202"/>
      <c r="MYY31" s="202"/>
      <c r="MYZ31" s="202"/>
      <c r="MZA31" s="202"/>
      <c r="MZB31" s="202"/>
      <c r="MZC31" s="202"/>
      <c r="MZD31" s="202"/>
      <c r="MZE31" s="202"/>
      <c r="MZF31" s="202"/>
      <c r="MZG31" s="202"/>
      <c r="MZH31" s="202"/>
      <c r="MZI31" s="202"/>
      <c r="MZJ31" s="202"/>
      <c r="MZK31" s="202"/>
      <c r="MZL31" s="202"/>
      <c r="MZM31" s="202"/>
      <c r="MZN31" s="202"/>
      <c r="MZO31" s="202"/>
      <c r="MZP31" s="202"/>
      <c r="MZQ31" s="202"/>
      <c r="MZR31" s="202"/>
      <c r="MZS31" s="202"/>
      <c r="MZT31" s="202"/>
      <c r="MZU31" s="202"/>
      <c r="MZV31" s="202"/>
      <c r="MZW31" s="202"/>
      <c r="MZX31" s="202"/>
      <c r="MZY31" s="202"/>
      <c r="MZZ31" s="202"/>
      <c r="NAA31" s="202"/>
      <c r="NAB31" s="202"/>
      <c r="NAC31" s="202"/>
      <c r="NAD31" s="202"/>
      <c r="NAE31" s="202"/>
      <c r="NAF31" s="202"/>
      <c r="NAG31" s="202"/>
      <c r="NAH31" s="202"/>
      <c r="NAI31" s="202"/>
      <c r="NAJ31" s="202"/>
      <c r="NAK31" s="202"/>
      <c r="NAL31" s="202"/>
      <c r="NAM31" s="202"/>
      <c r="NAN31" s="202"/>
      <c r="NAO31" s="202"/>
      <c r="NAP31" s="202"/>
      <c r="NAQ31" s="202"/>
      <c r="NAR31" s="202"/>
      <c r="NAS31" s="202"/>
      <c r="NAT31" s="202"/>
      <c r="NAU31" s="202"/>
      <c r="NAV31" s="202"/>
      <c r="NAW31" s="202"/>
      <c r="NAX31" s="202"/>
      <c r="NAY31" s="202"/>
      <c r="NAZ31" s="202"/>
      <c r="NBA31" s="202"/>
      <c r="NBB31" s="202"/>
      <c r="NBC31" s="202"/>
      <c r="NBD31" s="202"/>
      <c r="NBE31" s="202"/>
      <c r="NBF31" s="202"/>
      <c r="NBG31" s="202"/>
      <c r="NBH31" s="202"/>
      <c r="NBI31" s="202"/>
      <c r="NBJ31" s="202"/>
      <c r="NBK31" s="202"/>
      <c r="NBL31" s="202"/>
      <c r="NBM31" s="202"/>
      <c r="NBN31" s="202"/>
      <c r="NBO31" s="202"/>
      <c r="NBP31" s="202"/>
      <c r="NBQ31" s="202"/>
      <c r="NBR31" s="202"/>
      <c r="NBS31" s="202"/>
      <c r="NBT31" s="202"/>
      <c r="NBU31" s="202"/>
      <c r="NBV31" s="202"/>
      <c r="NBW31" s="202"/>
      <c r="NBX31" s="202"/>
      <c r="NBY31" s="202"/>
      <c r="NBZ31" s="202"/>
      <c r="NCA31" s="202"/>
      <c r="NCB31" s="202"/>
      <c r="NCC31" s="202"/>
      <c r="NCD31" s="202"/>
      <c r="NCE31" s="202"/>
      <c r="NCF31" s="202"/>
      <c r="NCG31" s="202"/>
      <c r="NCH31" s="202"/>
      <c r="NCI31" s="202"/>
      <c r="NCJ31" s="202"/>
      <c r="NCK31" s="202"/>
      <c r="NCL31" s="202"/>
      <c r="NCM31" s="202"/>
      <c r="NCN31" s="202"/>
      <c r="NCO31" s="202"/>
      <c r="NCP31" s="202"/>
      <c r="NCQ31" s="202"/>
      <c r="NCR31" s="202"/>
      <c r="NCS31" s="202"/>
      <c r="NCT31" s="202"/>
      <c r="NCU31" s="202"/>
      <c r="NCV31" s="202"/>
      <c r="NCW31" s="202"/>
      <c r="NCX31" s="202"/>
      <c r="NCY31" s="202"/>
      <c r="NCZ31" s="202"/>
      <c r="NDA31" s="202"/>
      <c r="NDB31" s="202"/>
      <c r="NDC31" s="202"/>
      <c r="NDD31" s="202"/>
      <c r="NDE31" s="202"/>
      <c r="NDF31" s="202"/>
      <c r="NDG31" s="202"/>
      <c r="NDH31" s="202"/>
      <c r="NDI31" s="202"/>
      <c r="NDJ31" s="202"/>
      <c r="NDK31" s="202"/>
      <c r="NDL31" s="202"/>
      <c r="NDM31" s="202"/>
      <c r="NDN31" s="202"/>
      <c r="NDO31" s="202"/>
      <c r="NDP31" s="202"/>
      <c r="NDQ31" s="202"/>
      <c r="NDR31" s="202"/>
      <c r="NDS31" s="202"/>
      <c r="NDT31" s="202"/>
      <c r="NDU31" s="202"/>
      <c r="NDV31" s="202"/>
      <c r="NDW31" s="202"/>
      <c r="NDX31" s="202"/>
      <c r="NDY31" s="202"/>
      <c r="NDZ31" s="202"/>
      <c r="NEA31" s="202"/>
      <c r="NEB31" s="202"/>
      <c r="NEC31" s="202"/>
      <c r="NED31" s="202"/>
      <c r="NEE31" s="202"/>
      <c r="NEF31" s="202"/>
      <c r="NEG31" s="202"/>
      <c r="NEH31" s="202"/>
      <c r="NEI31" s="202"/>
      <c r="NEJ31" s="202"/>
      <c r="NEK31" s="202"/>
      <c r="NEL31" s="202"/>
      <c r="NEM31" s="202"/>
      <c r="NEN31" s="202"/>
      <c r="NEO31" s="202"/>
      <c r="NEP31" s="202"/>
      <c r="NEQ31" s="202"/>
      <c r="NER31" s="202"/>
      <c r="NES31" s="202"/>
      <c r="NET31" s="202"/>
      <c r="NEU31" s="202"/>
      <c r="NEV31" s="202"/>
      <c r="NEW31" s="202"/>
      <c r="NEX31" s="202"/>
      <c r="NEY31" s="202"/>
      <c r="NEZ31" s="202"/>
      <c r="NFA31" s="202"/>
      <c r="NFB31" s="202"/>
      <c r="NFC31" s="202"/>
      <c r="NFD31" s="202"/>
      <c r="NFE31" s="202"/>
      <c r="NFF31" s="202"/>
      <c r="NFG31" s="202"/>
      <c r="NFH31" s="202"/>
      <c r="NFI31" s="202"/>
      <c r="NFJ31" s="202"/>
      <c r="NFK31" s="202"/>
      <c r="NFL31" s="202"/>
      <c r="NFM31" s="202"/>
      <c r="NFN31" s="202"/>
      <c r="NFO31" s="202"/>
      <c r="NFP31" s="202"/>
      <c r="NFQ31" s="202"/>
      <c r="NFR31" s="202"/>
      <c r="NFS31" s="202"/>
      <c r="NFT31" s="202"/>
      <c r="NFU31" s="202"/>
      <c r="NFV31" s="202"/>
      <c r="NFW31" s="202"/>
      <c r="NFX31" s="202"/>
      <c r="NFY31" s="202"/>
      <c r="NFZ31" s="202"/>
      <c r="NGA31" s="202"/>
      <c r="NGB31" s="202"/>
      <c r="NGC31" s="202"/>
      <c r="NGD31" s="202"/>
      <c r="NGE31" s="202"/>
      <c r="NGF31" s="202"/>
      <c r="NGG31" s="202"/>
      <c r="NGH31" s="202"/>
      <c r="NGI31" s="202"/>
      <c r="NGJ31" s="202"/>
      <c r="NGK31" s="202"/>
      <c r="NGL31" s="202"/>
      <c r="NGM31" s="202"/>
      <c r="NGN31" s="202"/>
      <c r="NGO31" s="202"/>
      <c r="NGP31" s="202"/>
      <c r="NGQ31" s="202"/>
      <c r="NGR31" s="202"/>
      <c r="NGS31" s="202"/>
      <c r="NGT31" s="202"/>
      <c r="NGU31" s="202"/>
      <c r="NGV31" s="202"/>
      <c r="NGW31" s="202"/>
      <c r="NGX31" s="202"/>
      <c r="NGY31" s="202"/>
      <c r="NGZ31" s="202"/>
      <c r="NHA31" s="202"/>
      <c r="NHB31" s="202"/>
      <c r="NHC31" s="202"/>
      <c r="NHD31" s="202"/>
      <c r="NHE31" s="202"/>
      <c r="NHF31" s="202"/>
      <c r="NHG31" s="202"/>
      <c r="NHH31" s="202"/>
      <c r="NHI31" s="202"/>
      <c r="NHJ31" s="202"/>
      <c r="NHK31" s="202"/>
      <c r="NHL31" s="202"/>
      <c r="NHM31" s="202"/>
      <c r="NHN31" s="202"/>
      <c r="NHO31" s="202"/>
      <c r="NHP31" s="202"/>
      <c r="NHQ31" s="202"/>
      <c r="NHR31" s="202"/>
      <c r="NHS31" s="202"/>
      <c r="NHT31" s="202"/>
      <c r="NHU31" s="202"/>
      <c r="NHV31" s="202"/>
      <c r="NHW31" s="202"/>
      <c r="NHX31" s="202"/>
      <c r="NHY31" s="202"/>
      <c r="NHZ31" s="202"/>
      <c r="NIA31" s="202"/>
      <c r="NIB31" s="202"/>
      <c r="NIC31" s="202"/>
      <c r="NID31" s="202"/>
      <c r="NIE31" s="202"/>
      <c r="NIF31" s="202"/>
      <c r="NIG31" s="202"/>
      <c r="NIH31" s="202"/>
      <c r="NII31" s="202"/>
      <c r="NIJ31" s="202"/>
      <c r="NIK31" s="202"/>
      <c r="NIL31" s="202"/>
      <c r="NIM31" s="202"/>
      <c r="NIN31" s="202"/>
      <c r="NIO31" s="202"/>
      <c r="NIP31" s="202"/>
      <c r="NIQ31" s="202"/>
      <c r="NIR31" s="202"/>
      <c r="NIS31" s="202"/>
      <c r="NIT31" s="202"/>
      <c r="NIU31" s="202"/>
      <c r="NIV31" s="202"/>
      <c r="NIW31" s="202"/>
      <c r="NIX31" s="202"/>
      <c r="NIY31" s="202"/>
      <c r="NIZ31" s="202"/>
      <c r="NJA31" s="202"/>
      <c r="NJB31" s="202"/>
      <c r="NJC31" s="202"/>
      <c r="NJD31" s="202"/>
      <c r="NJE31" s="202"/>
      <c r="NJF31" s="202"/>
      <c r="NJG31" s="202"/>
      <c r="NJH31" s="202"/>
      <c r="NJI31" s="202"/>
      <c r="NJJ31" s="202"/>
      <c r="NJK31" s="202"/>
      <c r="NJL31" s="202"/>
      <c r="NJM31" s="202"/>
      <c r="NJN31" s="202"/>
      <c r="NJO31" s="202"/>
      <c r="NJP31" s="202"/>
      <c r="NJQ31" s="202"/>
      <c r="NJR31" s="202"/>
      <c r="NJS31" s="202"/>
      <c r="NJT31" s="202"/>
      <c r="NJU31" s="202"/>
      <c r="NJV31" s="202"/>
      <c r="NJW31" s="202"/>
      <c r="NJX31" s="202"/>
      <c r="NJY31" s="202"/>
      <c r="NJZ31" s="202"/>
      <c r="NKA31" s="202"/>
      <c r="NKB31" s="202"/>
      <c r="NKC31" s="202"/>
      <c r="NKD31" s="202"/>
      <c r="NKE31" s="202"/>
      <c r="NKF31" s="202"/>
      <c r="NKG31" s="202"/>
      <c r="NKH31" s="202"/>
      <c r="NKI31" s="202"/>
      <c r="NKJ31" s="202"/>
      <c r="NKK31" s="202"/>
      <c r="NKL31" s="202"/>
      <c r="NKM31" s="202"/>
      <c r="NKN31" s="202"/>
      <c r="NKO31" s="202"/>
      <c r="NKP31" s="202"/>
      <c r="NKQ31" s="202"/>
      <c r="NKR31" s="202"/>
      <c r="NKS31" s="202"/>
      <c r="NKT31" s="202"/>
      <c r="NKU31" s="202"/>
      <c r="NKV31" s="202"/>
      <c r="NKW31" s="202"/>
      <c r="NKX31" s="202"/>
      <c r="NKY31" s="202"/>
      <c r="NKZ31" s="202"/>
      <c r="NLA31" s="202"/>
      <c r="NLB31" s="202"/>
      <c r="NLC31" s="202"/>
      <c r="NLD31" s="202"/>
      <c r="NLE31" s="202"/>
      <c r="NLF31" s="202"/>
      <c r="NLG31" s="202"/>
      <c r="NLH31" s="202"/>
      <c r="NLI31" s="202"/>
      <c r="NLJ31" s="202"/>
      <c r="NLK31" s="202"/>
      <c r="NLL31" s="202"/>
      <c r="NLM31" s="202"/>
      <c r="NLN31" s="202"/>
      <c r="NLO31" s="202"/>
      <c r="NLP31" s="202"/>
      <c r="NLQ31" s="202"/>
      <c r="NLR31" s="202"/>
      <c r="NLS31" s="202"/>
      <c r="NLT31" s="202"/>
      <c r="NLU31" s="202"/>
      <c r="NLV31" s="202"/>
      <c r="NLW31" s="202"/>
      <c r="NLX31" s="202"/>
      <c r="NLY31" s="202"/>
      <c r="NLZ31" s="202"/>
      <c r="NMA31" s="202"/>
      <c r="NMB31" s="202"/>
      <c r="NMC31" s="202"/>
      <c r="NMD31" s="202"/>
      <c r="NME31" s="202"/>
      <c r="NMF31" s="202"/>
      <c r="NMG31" s="202"/>
      <c r="NMH31" s="202"/>
      <c r="NMI31" s="202"/>
      <c r="NMJ31" s="202"/>
      <c r="NMK31" s="202"/>
      <c r="NML31" s="202"/>
      <c r="NMM31" s="202"/>
      <c r="NMN31" s="202"/>
      <c r="NMO31" s="202"/>
      <c r="NMP31" s="202"/>
      <c r="NMQ31" s="202"/>
      <c r="NMR31" s="202"/>
      <c r="NMS31" s="202"/>
      <c r="NMT31" s="202"/>
      <c r="NMU31" s="202"/>
      <c r="NMV31" s="202"/>
      <c r="NMW31" s="202"/>
      <c r="NMX31" s="202"/>
      <c r="NMY31" s="202"/>
      <c r="NMZ31" s="202"/>
      <c r="NNA31" s="202"/>
      <c r="NNB31" s="202"/>
      <c r="NNC31" s="202"/>
      <c r="NND31" s="202"/>
      <c r="NNE31" s="202"/>
      <c r="NNF31" s="202"/>
      <c r="NNG31" s="202"/>
      <c r="NNH31" s="202"/>
      <c r="NNI31" s="202"/>
      <c r="NNJ31" s="202"/>
      <c r="NNK31" s="202"/>
      <c r="NNL31" s="202"/>
      <c r="NNM31" s="202"/>
      <c r="NNN31" s="202"/>
      <c r="NNO31" s="202"/>
      <c r="NNP31" s="202"/>
      <c r="NNQ31" s="202"/>
      <c r="NNR31" s="202"/>
      <c r="NNS31" s="202"/>
      <c r="NNT31" s="202"/>
      <c r="NNU31" s="202"/>
      <c r="NNV31" s="202"/>
      <c r="NNW31" s="202"/>
      <c r="NNX31" s="202"/>
      <c r="NNY31" s="202"/>
      <c r="NNZ31" s="202"/>
      <c r="NOA31" s="202"/>
      <c r="NOB31" s="202"/>
      <c r="NOC31" s="202"/>
      <c r="NOD31" s="202"/>
      <c r="NOE31" s="202"/>
      <c r="NOF31" s="202"/>
      <c r="NOG31" s="202"/>
      <c r="NOH31" s="202"/>
      <c r="NOI31" s="202"/>
      <c r="NOJ31" s="202"/>
      <c r="NOK31" s="202"/>
      <c r="NOL31" s="202"/>
      <c r="NOM31" s="202"/>
      <c r="NON31" s="202"/>
      <c r="NOO31" s="202"/>
      <c r="NOP31" s="202"/>
      <c r="NOQ31" s="202"/>
      <c r="NOR31" s="202"/>
      <c r="NOS31" s="202"/>
      <c r="NOT31" s="202"/>
      <c r="NOU31" s="202"/>
      <c r="NOV31" s="202"/>
      <c r="NOW31" s="202"/>
      <c r="NOX31" s="202"/>
      <c r="NOY31" s="202"/>
      <c r="NOZ31" s="202"/>
      <c r="NPA31" s="202"/>
      <c r="NPB31" s="202"/>
      <c r="NPC31" s="202"/>
      <c r="NPD31" s="202"/>
      <c r="NPE31" s="202"/>
      <c r="NPF31" s="202"/>
      <c r="NPG31" s="202"/>
      <c r="NPH31" s="202"/>
      <c r="NPI31" s="202"/>
      <c r="NPJ31" s="202"/>
      <c r="NPK31" s="202"/>
      <c r="NPL31" s="202"/>
      <c r="NPM31" s="202"/>
      <c r="NPN31" s="202"/>
      <c r="NPO31" s="202"/>
      <c r="NPP31" s="202"/>
      <c r="NPQ31" s="202"/>
      <c r="NPR31" s="202"/>
      <c r="NPS31" s="202"/>
      <c r="NPT31" s="202"/>
      <c r="NPU31" s="202"/>
      <c r="NPV31" s="202"/>
      <c r="NPW31" s="202"/>
      <c r="NPX31" s="202"/>
      <c r="NPY31" s="202"/>
      <c r="NPZ31" s="202"/>
      <c r="NQA31" s="202"/>
      <c r="NQB31" s="202"/>
      <c r="NQC31" s="202"/>
      <c r="NQD31" s="202"/>
      <c r="NQE31" s="202"/>
      <c r="NQF31" s="202"/>
      <c r="NQG31" s="202"/>
      <c r="NQH31" s="202"/>
      <c r="NQI31" s="202"/>
      <c r="NQJ31" s="202"/>
      <c r="NQK31" s="202"/>
      <c r="NQL31" s="202"/>
      <c r="NQM31" s="202"/>
      <c r="NQN31" s="202"/>
      <c r="NQO31" s="202"/>
      <c r="NQP31" s="202"/>
      <c r="NQQ31" s="202"/>
      <c r="NQR31" s="202"/>
      <c r="NQS31" s="202"/>
      <c r="NQT31" s="202"/>
      <c r="NQU31" s="202"/>
      <c r="NQV31" s="202"/>
      <c r="NQW31" s="202"/>
      <c r="NQX31" s="202"/>
      <c r="NQY31" s="202"/>
      <c r="NQZ31" s="202"/>
      <c r="NRA31" s="202"/>
      <c r="NRB31" s="202"/>
      <c r="NRC31" s="202"/>
      <c r="NRD31" s="202"/>
      <c r="NRE31" s="202"/>
      <c r="NRF31" s="202"/>
      <c r="NRG31" s="202"/>
      <c r="NRH31" s="202"/>
      <c r="NRI31" s="202"/>
      <c r="NRJ31" s="202"/>
      <c r="NRK31" s="202"/>
      <c r="NRL31" s="202"/>
      <c r="NRM31" s="202"/>
      <c r="NRN31" s="202"/>
      <c r="NRO31" s="202"/>
      <c r="NRP31" s="202"/>
      <c r="NRQ31" s="202"/>
      <c r="NRR31" s="202"/>
      <c r="NRS31" s="202"/>
      <c r="NRT31" s="202"/>
      <c r="NRU31" s="202"/>
      <c r="NRV31" s="202"/>
      <c r="NRW31" s="202"/>
      <c r="NRX31" s="202"/>
      <c r="NRY31" s="202"/>
      <c r="NRZ31" s="202"/>
      <c r="NSA31" s="202"/>
      <c r="NSB31" s="202"/>
      <c r="NSC31" s="202"/>
      <c r="NSD31" s="202"/>
      <c r="NSE31" s="202"/>
      <c r="NSF31" s="202"/>
      <c r="NSG31" s="202"/>
      <c r="NSH31" s="202"/>
      <c r="NSI31" s="202"/>
      <c r="NSJ31" s="202"/>
      <c r="NSK31" s="202"/>
      <c r="NSL31" s="202"/>
      <c r="NSM31" s="202"/>
      <c r="NSN31" s="202"/>
      <c r="NSO31" s="202"/>
      <c r="NSP31" s="202"/>
      <c r="NSQ31" s="202"/>
      <c r="NSR31" s="202"/>
      <c r="NSS31" s="202"/>
      <c r="NST31" s="202"/>
      <c r="NSU31" s="202"/>
      <c r="NSV31" s="202"/>
      <c r="NSW31" s="202"/>
      <c r="NSX31" s="202"/>
      <c r="NSY31" s="202"/>
      <c r="NSZ31" s="202"/>
      <c r="NTA31" s="202"/>
      <c r="NTB31" s="202"/>
      <c r="NTC31" s="202"/>
      <c r="NTD31" s="202"/>
      <c r="NTE31" s="202"/>
      <c r="NTF31" s="202"/>
      <c r="NTG31" s="202"/>
      <c r="NTH31" s="202"/>
      <c r="NTI31" s="202"/>
      <c r="NTJ31" s="202"/>
      <c r="NTK31" s="202"/>
      <c r="NTL31" s="202"/>
      <c r="NTM31" s="202"/>
      <c r="NTN31" s="202"/>
      <c r="NTO31" s="202"/>
      <c r="NTP31" s="202"/>
      <c r="NTQ31" s="202"/>
      <c r="NTR31" s="202"/>
      <c r="NTS31" s="202"/>
      <c r="NTT31" s="202"/>
      <c r="NTU31" s="202"/>
      <c r="NTV31" s="202"/>
      <c r="NTW31" s="202"/>
      <c r="NTX31" s="202"/>
      <c r="NTY31" s="202"/>
      <c r="NTZ31" s="202"/>
      <c r="NUA31" s="202"/>
      <c r="NUB31" s="202"/>
      <c r="NUC31" s="202"/>
      <c r="NUD31" s="202"/>
      <c r="NUE31" s="202"/>
      <c r="NUF31" s="202"/>
      <c r="NUG31" s="202"/>
      <c r="NUH31" s="202"/>
      <c r="NUI31" s="202"/>
      <c r="NUJ31" s="202"/>
      <c r="NUK31" s="202"/>
      <c r="NUL31" s="202"/>
      <c r="NUM31" s="202"/>
      <c r="NUN31" s="202"/>
      <c r="NUO31" s="202"/>
      <c r="NUP31" s="202"/>
      <c r="NUQ31" s="202"/>
      <c r="NUR31" s="202"/>
      <c r="NUS31" s="202"/>
      <c r="NUT31" s="202"/>
      <c r="NUU31" s="202"/>
      <c r="NUV31" s="202"/>
      <c r="NUW31" s="202"/>
      <c r="NUX31" s="202"/>
      <c r="NUY31" s="202"/>
      <c r="NUZ31" s="202"/>
      <c r="NVA31" s="202"/>
      <c r="NVB31" s="202"/>
      <c r="NVC31" s="202"/>
      <c r="NVD31" s="202"/>
      <c r="NVE31" s="202"/>
      <c r="NVF31" s="202"/>
      <c r="NVG31" s="202"/>
      <c r="NVH31" s="202"/>
      <c r="NVI31" s="202"/>
      <c r="NVJ31" s="202"/>
      <c r="NVK31" s="202"/>
      <c r="NVL31" s="202"/>
      <c r="NVM31" s="202"/>
      <c r="NVN31" s="202"/>
      <c r="NVO31" s="202"/>
      <c r="NVP31" s="202"/>
      <c r="NVQ31" s="202"/>
      <c r="NVR31" s="202"/>
      <c r="NVS31" s="202"/>
      <c r="NVT31" s="202"/>
      <c r="NVU31" s="202"/>
      <c r="NVV31" s="202"/>
      <c r="NVW31" s="202"/>
      <c r="NVX31" s="202"/>
      <c r="NVY31" s="202"/>
      <c r="NVZ31" s="202"/>
      <c r="NWA31" s="202"/>
      <c r="NWB31" s="202"/>
      <c r="NWC31" s="202"/>
      <c r="NWD31" s="202"/>
      <c r="NWE31" s="202"/>
      <c r="NWF31" s="202"/>
      <c r="NWG31" s="202"/>
      <c r="NWH31" s="202"/>
      <c r="NWI31" s="202"/>
      <c r="NWJ31" s="202"/>
      <c r="NWK31" s="202"/>
      <c r="NWL31" s="202"/>
      <c r="NWM31" s="202"/>
      <c r="NWN31" s="202"/>
      <c r="NWO31" s="202"/>
      <c r="NWP31" s="202"/>
      <c r="NWQ31" s="202"/>
      <c r="NWR31" s="202"/>
      <c r="NWS31" s="202"/>
      <c r="NWT31" s="202"/>
      <c r="NWU31" s="202"/>
      <c r="NWV31" s="202"/>
      <c r="NWW31" s="202"/>
      <c r="NWX31" s="202"/>
      <c r="NWY31" s="202"/>
      <c r="NWZ31" s="202"/>
      <c r="NXA31" s="202"/>
      <c r="NXB31" s="202"/>
      <c r="NXC31" s="202"/>
      <c r="NXD31" s="202"/>
      <c r="NXE31" s="202"/>
      <c r="NXF31" s="202"/>
      <c r="NXG31" s="202"/>
      <c r="NXH31" s="202"/>
      <c r="NXI31" s="202"/>
      <c r="NXJ31" s="202"/>
      <c r="NXK31" s="202"/>
      <c r="NXL31" s="202"/>
      <c r="NXM31" s="202"/>
      <c r="NXN31" s="202"/>
      <c r="NXO31" s="202"/>
      <c r="NXP31" s="202"/>
      <c r="NXQ31" s="202"/>
      <c r="NXR31" s="202"/>
      <c r="NXS31" s="202"/>
      <c r="NXT31" s="202"/>
      <c r="NXU31" s="202"/>
      <c r="NXV31" s="202"/>
      <c r="NXW31" s="202"/>
      <c r="NXX31" s="202"/>
      <c r="NXY31" s="202"/>
      <c r="NXZ31" s="202"/>
      <c r="NYA31" s="202"/>
      <c r="NYB31" s="202"/>
      <c r="NYC31" s="202"/>
      <c r="NYD31" s="202"/>
      <c r="NYE31" s="202"/>
      <c r="NYF31" s="202"/>
      <c r="NYG31" s="202"/>
      <c r="NYH31" s="202"/>
      <c r="NYI31" s="202"/>
      <c r="NYJ31" s="202"/>
      <c r="NYK31" s="202"/>
      <c r="NYL31" s="202"/>
      <c r="NYM31" s="202"/>
      <c r="NYN31" s="202"/>
      <c r="NYO31" s="202"/>
      <c r="NYP31" s="202"/>
      <c r="NYQ31" s="202"/>
      <c r="NYR31" s="202"/>
      <c r="NYS31" s="202"/>
      <c r="NYT31" s="202"/>
      <c r="NYU31" s="202"/>
      <c r="NYV31" s="202"/>
      <c r="NYW31" s="202"/>
      <c r="NYX31" s="202"/>
      <c r="NYY31" s="202"/>
      <c r="NYZ31" s="202"/>
      <c r="NZA31" s="202"/>
      <c r="NZB31" s="202"/>
      <c r="NZC31" s="202"/>
      <c r="NZD31" s="202"/>
      <c r="NZE31" s="202"/>
      <c r="NZF31" s="202"/>
      <c r="NZG31" s="202"/>
      <c r="NZH31" s="202"/>
      <c r="NZI31" s="202"/>
      <c r="NZJ31" s="202"/>
      <c r="NZK31" s="202"/>
      <c r="NZL31" s="202"/>
      <c r="NZM31" s="202"/>
      <c r="NZN31" s="202"/>
      <c r="NZO31" s="202"/>
      <c r="NZP31" s="202"/>
      <c r="NZQ31" s="202"/>
      <c r="NZR31" s="202"/>
      <c r="NZS31" s="202"/>
      <c r="NZT31" s="202"/>
      <c r="NZU31" s="202"/>
      <c r="NZV31" s="202"/>
      <c r="NZW31" s="202"/>
      <c r="NZX31" s="202"/>
      <c r="NZY31" s="202"/>
      <c r="NZZ31" s="202"/>
      <c r="OAA31" s="202"/>
      <c r="OAB31" s="202"/>
      <c r="OAC31" s="202"/>
      <c r="OAD31" s="202"/>
      <c r="OAE31" s="202"/>
      <c r="OAF31" s="202"/>
      <c r="OAG31" s="202"/>
      <c r="OAH31" s="202"/>
      <c r="OAI31" s="202"/>
      <c r="OAJ31" s="202"/>
      <c r="OAK31" s="202"/>
      <c r="OAL31" s="202"/>
      <c r="OAM31" s="202"/>
      <c r="OAN31" s="202"/>
      <c r="OAO31" s="202"/>
      <c r="OAP31" s="202"/>
      <c r="OAQ31" s="202"/>
      <c r="OAR31" s="202"/>
      <c r="OAS31" s="202"/>
      <c r="OAT31" s="202"/>
      <c r="OAU31" s="202"/>
      <c r="OAV31" s="202"/>
      <c r="OAW31" s="202"/>
      <c r="OAX31" s="202"/>
      <c r="OAY31" s="202"/>
      <c r="OAZ31" s="202"/>
      <c r="OBA31" s="202"/>
      <c r="OBB31" s="202"/>
      <c r="OBC31" s="202"/>
      <c r="OBD31" s="202"/>
      <c r="OBE31" s="202"/>
      <c r="OBF31" s="202"/>
      <c r="OBG31" s="202"/>
      <c r="OBH31" s="202"/>
      <c r="OBI31" s="202"/>
      <c r="OBJ31" s="202"/>
      <c r="OBK31" s="202"/>
      <c r="OBL31" s="202"/>
      <c r="OBM31" s="202"/>
      <c r="OBN31" s="202"/>
      <c r="OBO31" s="202"/>
      <c r="OBP31" s="202"/>
      <c r="OBQ31" s="202"/>
      <c r="OBR31" s="202"/>
      <c r="OBS31" s="202"/>
      <c r="OBT31" s="202"/>
      <c r="OBU31" s="202"/>
      <c r="OBV31" s="202"/>
      <c r="OBW31" s="202"/>
      <c r="OBX31" s="202"/>
      <c r="OBY31" s="202"/>
      <c r="OBZ31" s="202"/>
      <c r="OCA31" s="202"/>
      <c r="OCB31" s="202"/>
      <c r="OCC31" s="202"/>
      <c r="OCD31" s="202"/>
      <c r="OCE31" s="202"/>
      <c r="OCF31" s="202"/>
      <c r="OCG31" s="202"/>
      <c r="OCH31" s="202"/>
      <c r="OCI31" s="202"/>
      <c r="OCJ31" s="202"/>
      <c r="OCK31" s="202"/>
      <c r="OCL31" s="202"/>
      <c r="OCM31" s="202"/>
      <c r="OCN31" s="202"/>
      <c r="OCO31" s="202"/>
      <c r="OCP31" s="202"/>
      <c r="OCQ31" s="202"/>
      <c r="OCR31" s="202"/>
      <c r="OCS31" s="202"/>
      <c r="OCT31" s="202"/>
      <c r="OCU31" s="202"/>
      <c r="OCV31" s="202"/>
      <c r="OCW31" s="202"/>
      <c r="OCX31" s="202"/>
      <c r="OCY31" s="202"/>
      <c r="OCZ31" s="202"/>
      <c r="ODA31" s="202"/>
      <c r="ODB31" s="202"/>
      <c r="ODC31" s="202"/>
      <c r="ODD31" s="202"/>
      <c r="ODE31" s="202"/>
      <c r="ODF31" s="202"/>
      <c r="ODG31" s="202"/>
      <c r="ODH31" s="202"/>
      <c r="ODI31" s="202"/>
      <c r="ODJ31" s="202"/>
      <c r="ODK31" s="202"/>
      <c r="ODL31" s="202"/>
      <c r="ODM31" s="202"/>
      <c r="ODN31" s="202"/>
      <c r="ODO31" s="202"/>
      <c r="ODP31" s="202"/>
      <c r="ODQ31" s="202"/>
      <c r="ODR31" s="202"/>
      <c r="ODS31" s="202"/>
      <c r="ODT31" s="202"/>
      <c r="ODU31" s="202"/>
      <c r="ODV31" s="202"/>
      <c r="ODW31" s="202"/>
      <c r="ODX31" s="202"/>
      <c r="ODY31" s="202"/>
      <c r="ODZ31" s="202"/>
      <c r="OEA31" s="202"/>
      <c r="OEB31" s="202"/>
      <c r="OEC31" s="202"/>
      <c r="OED31" s="202"/>
      <c r="OEE31" s="202"/>
      <c r="OEF31" s="202"/>
      <c r="OEG31" s="202"/>
      <c r="OEH31" s="202"/>
      <c r="OEI31" s="202"/>
      <c r="OEJ31" s="202"/>
      <c r="OEK31" s="202"/>
      <c r="OEL31" s="202"/>
      <c r="OEM31" s="202"/>
      <c r="OEN31" s="202"/>
      <c r="OEO31" s="202"/>
      <c r="OEP31" s="202"/>
      <c r="OEQ31" s="202"/>
      <c r="OER31" s="202"/>
      <c r="OES31" s="202"/>
      <c r="OET31" s="202"/>
      <c r="OEU31" s="202"/>
      <c r="OEV31" s="202"/>
      <c r="OEW31" s="202"/>
      <c r="OEX31" s="202"/>
      <c r="OEY31" s="202"/>
      <c r="OEZ31" s="202"/>
      <c r="OFA31" s="202"/>
      <c r="OFB31" s="202"/>
      <c r="OFC31" s="202"/>
      <c r="OFD31" s="202"/>
      <c r="OFE31" s="202"/>
      <c r="OFF31" s="202"/>
      <c r="OFG31" s="202"/>
      <c r="OFH31" s="202"/>
      <c r="OFI31" s="202"/>
      <c r="OFJ31" s="202"/>
      <c r="OFK31" s="202"/>
      <c r="OFL31" s="202"/>
      <c r="OFM31" s="202"/>
      <c r="OFN31" s="202"/>
      <c r="OFO31" s="202"/>
      <c r="OFP31" s="202"/>
      <c r="OFQ31" s="202"/>
      <c r="OFR31" s="202"/>
      <c r="OFS31" s="202"/>
      <c r="OFT31" s="202"/>
      <c r="OFU31" s="202"/>
      <c r="OFV31" s="202"/>
      <c r="OFW31" s="202"/>
      <c r="OFX31" s="202"/>
      <c r="OFY31" s="202"/>
      <c r="OFZ31" s="202"/>
      <c r="OGA31" s="202"/>
      <c r="OGB31" s="202"/>
      <c r="OGC31" s="202"/>
      <c r="OGD31" s="202"/>
      <c r="OGE31" s="202"/>
      <c r="OGF31" s="202"/>
      <c r="OGG31" s="202"/>
      <c r="OGH31" s="202"/>
      <c r="OGI31" s="202"/>
      <c r="OGJ31" s="202"/>
      <c r="OGK31" s="202"/>
      <c r="OGL31" s="202"/>
      <c r="OGM31" s="202"/>
      <c r="OGN31" s="202"/>
      <c r="OGO31" s="202"/>
      <c r="OGP31" s="202"/>
      <c r="OGQ31" s="202"/>
      <c r="OGR31" s="202"/>
      <c r="OGS31" s="202"/>
      <c r="OGT31" s="202"/>
      <c r="OGU31" s="202"/>
      <c r="OGV31" s="202"/>
      <c r="OGW31" s="202"/>
      <c r="OGX31" s="202"/>
      <c r="OGY31" s="202"/>
      <c r="OGZ31" s="202"/>
      <c r="OHA31" s="202"/>
      <c r="OHB31" s="202"/>
      <c r="OHC31" s="202"/>
      <c r="OHD31" s="202"/>
      <c r="OHE31" s="202"/>
      <c r="OHF31" s="202"/>
      <c r="OHG31" s="202"/>
      <c r="OHH31" s="202"/>
      <c r="OHI31" s="202"/>
      <c r="OHJ31" s="202"/>
      <c r="OHK31" s="202"/>
      <c r="OHL31" s="202"/>
      <c r="OHM31" s="202"/>
      <c r="OHN31" s="202"/>
      <c r="OHO31" s="202"/>
      <c r="OHP31" s="202"/>
      <c r="OHQ31" s="202"/>
      <c r="OHR31" s="202"/>
      <c r="OHS31" s="202"/>
      <c r="OHT31" s="202"/>
      <c r="OHU31" s="202"/>
      <c r="OHV31" s="202"/>
      <c r="OHW31" s="202"/>
      <c r="OHX31" s="202"/>
      <c r="OHY31" s="202"/>
      <c r="OHZ31" s="202"/>
      <c r="OIA31" s="202"/>
      <c r="OIB31" s="202"/>
      <c r="OIC31" s="202"/>
      <c r="OID31" s="202"/>
      <c r="OIE31" s="202"/>
      <c r="OIF31" s="202"/>
      <c r="OIG31" s="202"/>
      <c r="OIH31" s="202"/>
      <c r="OII31" s="202"/>
      <c r="OIJ31" s="202"/>
      <c r="OIK31" s="202"/>
      <c r="OIL31" s="202"/>
      <c r="OIM31" s="202"/>
      <c r="OIN31" s="202"/>
      <c r="OIO31" s="202"/>
      <c r="OIP31" s="202"/>
      <c r="OIQ31" s="202"/>
      <c r="OIR31" s="202"/>
      <c r="OIS31" s="202"/>
      <c r="OIT31" s="202"/>
      <c r="OIU31" s="202"/>
      <c r="OIV31" s="202"/>
      <c r="OIW31" s="202"/>
      <c r="OIX31" s="202"/>
      <c r="OIY31" s="202"/>
      <c r="OIZ31" s="202"/>
      <c r="OJA31" s="202"/>
      <c r="OJB31" s="202"/>
      <c r="OJC31" s="202"/>
      <c r="OJD31" s="202"/>
      <c r="OJE31" s="202"/>
      <c r="OJF31" s="202"/>
      <c r="OJG31" s="202"/>
      <c r="OJH31" s="202"/>
      <c r="OJI31" s="202"/>
      <c r="OJJ31" s="202"/>
      <c r="OJK31" s="202"/>
      <c r="OJL31" s="202"/>
      <c r="OJM31" s="202"/>
      <c r="OJN31" s="202"/>
      <c r="OJO31" s="202"/>
      <c r="OJP31" s="202"/>
      <c r="OJQ31" s="202"/>
      <c r="OJR31" s="202"/>
      <c r="OJS31" s="202"/>
      <c r="OJT31" s="202"/>
      <c r="OJU31" s="202"/>
      <c r="OJV31" s="202"/>
      <c r="OJW31" s="202"/>
      <c r="OJX31" s="202"/>
      <c r="OJY31" s="202"/>
      <c r="OJZ31" s="202"/>
      <c r="OKA31" s="202"/>
      <c r="OKB31" s="202"/>
      <c r="OKC31" s="202"/>
      <c r="OKD31" s="202"/>
      <c r="OKE31" s="202"/>
      <c r="OKF31" s="202"/>
      <c r="OKG31" s="202"/>
      <c r="OKH31" s="202"/>
      <c r="OKI31" s="202"/>
      <c r="OKJ31" s="202"/>
      <c r="OKK31" s="202"/>
      <c r="OKL31" s="202"/>
      <c r="OKM31" s="202"/>
      <c r="OKN31" s="202"/>
      <c r="OKO31" s="202"/>
      <c r="OKP31" s="202"/>
      <c r="OKQ31" s="202"/>
      <c r="OKR31" s="202"/>
      <c r="OKS31" s="202"/>
      <c r="OKT31" s="202"/>
      <c r="OKU31" s="202"/>
      <c r="OKV31" s="202"/>
      <c r="OKW31" s="202"/>
      <c r="OKX31" s="202"/>
      <c r="OKY31" s="202"/>
      <c r="OKZ31" s="202"/>
      <c r="OLA31" s="202"/>
      <c r="OLB31" s="202"/>
      <c r="OLC31" s="202"/>
      <c r="OLD31" s="202"/>
      <c r="OLE31" s="202"/>
      <c r="OLF31" s="202"/>
      <c r="OLG31" s="202"/>
      <c r="OLH31" s="202"/>
      <c r="OLI31" s="202"/>
      <c r="OLJ31" s="202"/>
      <c r="OLK31" s="202"/>
      <c r="OLL31" s="202"/>
      <c r="OLM31" s="202"/>
      <c r="OLN31" s="202"/>
      <c r="OLO31" s="202"/>
      <c r="OLP31" s="202"/>
      <c r="OLQ31" s="202"/>
      <c r="OLR31" s="202"/>
      <c r="OLS31" s="202"/>
      <c r="OLT31" s="202"/>
      <c r="OLU31" s="202"/>
      <c r="OLV31" s="202"/>
      <c r="OLW31" s="202"/>
      <c r="OLX31" s="202"/>
      <c r="OLY31" s="202"/>
      <c r="OLZ31" s="202"/>
      <c r="OMA31" s="202"/>
      <c r="OMB31" s="202"/>
      <c r="OMC31" s="202"/>
      <c r="OMD31" s="202"/>
      <c r="OME31" s="202"/>
      <c r="OMF31" s="202"/>
      <c r="OMG31" s="202"/>
      <c r="OMH31" s="202"/>
      <c r="OMI31" s="202"/>
      <c r="OMJ31" s="202"/>
      <c r="OMK31" s="202"/>
      <c r="OML31" s="202"/>
      <c r="OMM31" s="202"/>
      <c r="OMN31" s="202"/>
      <c r="OMO31" s="202"/>
      <c r="OMP31" s="202"/>
      <c r="OMQ31" s="202"/>
      <c r="OMR31" s="202"/>
      <c r="OMS31" s="202"/>
      <c r="OMT31" s="202"/>
      <c r="OMU31" s="202"/>
      <c r="OMV31" s="202"/>
      <c r="OMW31" s="202"/>
      <c r="OMX31" s="202"/>
      <c r="OMY31" s="202"/>
      <c r="OMZ31" s="202"/>
      <c r="ONA31" s="202"/>
      <c r="ONB31" s="202"/>
      <c r="ONC31" s="202"/>
      <c r="OND31" s="202"/>
      <c r="ONE31" s="202"/>
      <c r="ONF31" s="202"/>
      <c r="ONG31" s="202"/>
      <c r="ONH31" s="202"/>
      <c r="ONI31" s="202"/>
      <c r="ONJ31" s="202"/>
      <c r="ONK31" s="202"/>
      <c r="ONL31" s="202"/>
      <c r="ONM31" s="202"/>
      <c r="ONN31" s="202"/>
      <c r="ONO31" s="202"/>
      <c r="ONP31" s="202"/>
      <c r="ONQ31" s="202"/>
      <c r="ONR31" s="202"/>
      <c r="ONS31" s="202"/>
      <c r="ONT31" s="202"/>
      <c r="ONU31" s="202"/>
      <c r="ONV31" s="202"/>
      <c r="ONW31" s="202"/>
      <c r="ONX31" s="202"/>
      <c r="ONY31" s="202"/>
      <c r="ONZ31" s="202"/>
      <c r="OOA31" s="202"/>
      <c r="OOB31" s="202"/>
      <c r="OOC31" s="202"/>
      <c r="OOD31" s="202"/>
      <c r="OOE31" s="202"/>
      <c r="OOF31" s="202"/>
      <c r="OOG31" s="202"/>
      <c r="OOH31" s="202"/>
      <c r="OOI31" s="202"/>
      <c r="OOJ31" s="202"/>
      <c r="OOK31" s="202"/>
      <c r="OOL31" s="202"/>
      <c r="OOM31" s="202"/>
      <c r="OON31" s="202"/>
      <c r="OOO31" s="202"/>
      <c r="OOP31" s="202"/>
      <c r="OOQ31" s="202"/>
      <c r="OOR31" s="202"/>
      <c r="OOS31" s="202"/>
      <c r="OOT31" s="202"/>
      <c r="OOU31" s="202"/>
      <c r="OOV31" s="202"/>
      <c r="OOW31" s="202"/>
      <c r="OOX31" s="202"/>
      <c r="OOY31" s="202"/>
      <c r="OOZ31" s="202"/>
      <c r="OPA31" s="202"/>
      <c r="OPB31" s="202"/>
      <c r="OPC31" s="202"/>
      <c r="OPD31" s="202"/>
      <c r="OPE31" s="202"/>
      <c r="OPF31" s="202"/>
      <c r="OPG31" s="202"/>
      <c r="OPH31" s="202"/>
      <c r="OPI31" s="202"/>
      <c r="OPJ31" s="202"/>
      <c r="OPK31" s="202"/>
      <c r="OPL31" s="202"/>
      <c r="OPM31" s="202"/>
      <c r="OPN31" s="202"/>
      <c r="OPO31" s="202"/>
      <c r="OPP31" s="202"/>
      <c r="OPQ31" s="202"/>
      <c r="OPR31" s="202"/>
      <c r="OPS31" s="202"/>
      <c r="OPT31" s="202"/>
      <c r="OPU31" s="202"/>
      <c r="OPV31" s="202"/>
      <c r="OPW31" s="202"/>
      <c r="OPX31" s="202"/>
      <c r="OPY31" s="202"/>
      <c r="OPZ31" s="202"/>
      <c r="OQA31" s="202"/>
      <c r="OQB31" s="202"/>
      <c r="OQC31" s="202"/>
      <c r="OQD31" s="202"/>
      <c r="OQE31" s="202"/>
      <c r="OQF31" s="202"/>
      <c r="OQG31" s="202"/>
      <c r="OQH31" s="202"/>
      <c r="OQI31" s="202"/>
      <c r="OQJ31" s="202"/>
      <c r="OQK31" s="202"/>
      <c r="OQL31" s="202"/>
      <c r="OQM31" s="202"/>
      <c r="OQN31" s="202"/>
      <c r="OQO31" s="202"/>
      <c r="OQP31" s="202"/>
      <c r="OQQ31" s="202"/>
      <c r="OQR31" s="202"/>
      <c r="OQS31" s="202"/>
      <c r="OQT31" s="202"/>
      <c r="OQU31" s="202"/>
      <c r="OQV31" s="202"/>
      <c r="OQW31" s="202"/>
      <c r="OQX31" s="202"/>
      <c r="OQY31" s="202"/>
      <c r="OQZ31" s="202"/>
      <c r="ORA31" s="202"/>
      <c r="ORB31" s="202"/>
      <c r="ORC31" s="202"/>
      <c r="ORD31" s="202"/>
      <c r="ORE31" s="202"/>
      <c r="ORF31" s="202"/>
      <c r="ORG31" s="202"/>
      <c r="ORH31" s="202"/>
      <c r="ORI31" s="202"/>
      <c r="ORJ31" s="202"/>
      <c r="ORK31" s="202"/>
      <c r="ORL31" s="202"/>
      <c r="ORM31" s="202"/>
      <c r="ORN31" s="202"/>
      <c r="ORO31" s="202"/>
      <c r="ORP31" s="202"/>
      <c r="ORQ31" s="202"/>
      <c r="ORR31" s="202"/>
      <c r="ORS31" s="202"/>
      <c r="ORT31" s="202"/>
      <c r="ORU31" s="202"/>
      <c r="ORV31" s="202"/>
      <c r="ORW31" s="202"/>
      <c r="ORX31" s="202"/>
      <c r="ORY31" s="202"/>
      <c r="ORZ31" s="202"/>
      <c r="OSA31" s="202"/>
      <c r="OSB31" s="202"/>
      <c r="OSC31" s="202"/>
      <c r="OSD31" s="202"/>
      <c r="OSE31" s="202"/>
      <c r="OSF31" s="202"/>
      <c r="OSG31" s="202"/>
      <c r="OSH31" s="202"/>
      <c r="OSI31" s="202"/>
      <c r="OSJ31" s="202"/>
      <c r="OSK31" s="202"/>
      <c r="OSL31" s="202"/>
      <c r="OSM31" s="202"/>
      <c r="OSN31" s="202"/>
      <c r="OSO31" s="202"/>
      <c r="OSP31" s="202"/>
      <c r="OSQ31" s="202"/>
      <c r="OSR31" s="202"/>
      <c r="OSS31" s="202"/>
      <c r="OST31" s="202"/>
      <c r="OSU31" s="202"/>
      <c r="OSV31" s="202"/>
      <c r="OSW31" s="202"/>
      <c r="OSX31" s="202"/>
      <c r="OSY31" s="202"/>
      <c r="OSZ31" s="202"/>
      <c r="OTA31" s="202"/>
      <c r="OTB31" s="202"/>
      <c r="OTC31" s="202"/>
      <c r="OTD31" s="202"/>
      <c r="OTE31" s="202"/>
      <c r="OTF31" s="202"/>
      <c r="OTG31" s="202"/>
      <c r="OTH31" s="202"/>
      <c r="OTI31" s="202"/>
      <c r="OTJ31" s="202"/>
      <c r="OTK31" s="202"/>
      <c r="OTL31" s="202"/>
      <c r="OTM31" s="202"/>
      <c r="OTN31" s="202"/>
      <c r="OTO31" s="202"/>
      <c r="OTP31" s="202"/>
      <c r="OTQ31" s="202"/>
      <c r="OTR31" s="202"/>
      <c r="OTS31" s="202"/>
      <c r="OTT31" s="202"/>
      <c r="OTU31" s="202"/>
      <c r="OTV31" s="202"/>
      <c r="OTW31" s="202"/>
      <c r="OTX31" s="202"/>
      <c r="OTY31" s="202"/>
      <c r="OTZ31" s="202"/>
      <c r="OUA31" s="202"/>
      <c r="OUB31" s="202"/>
      <c r="OUC31" s="202"/>
      <c r="OUD31" s="202"/>
      <c r="OUE31" s="202"/>
      <c r="OUF31" s="202"/>
      <c r="OUG31" s="202"/>
      <c r="OUH31" s="202"/>
      <c r="OUI31" s="202"/>
      <c r="OUJ31" s="202"/>
      <c r="OUK31" s="202"/>
      <c r="OUL31" s="202"/>
      <c r="OUM31" s="202"/>
      <c r="OUN31" s="202"/>
      <c r="OUO31" s="202"/>
      <c r="OUP31" s="202"/>
      <c r="OUQ31" s="202"/>
      <c r="OUR31" s="202"/>
      <c r="OUS31" s="202"/>
      <c r="OUT31" s="202"/>
      <c r="OUU31" s="202"/>
      <c r="OUV31" s="202"/>
      <c r="OUW31" s="202"/>
      <c r="OUX31" s="202"/>
      <c r="OUY31" s="202"/>
      <c r="OUZ31" s="202"/>
      <c r="OVA31" s="202"/>
      <c r="OVB31" s="202"/>
      <c r="OVC31" s="202"/>
      <c r="OVD31" s="202"/>
      <c r="OVE31" s="202"/>
      <c r="OVF31" s="202"/>
      <c r="OVG31" s="202"/>
      <c r="OVH31" s="202"/>
      <c r="OVI31" s="202"/>
      <c r="OVJ31" s="202"/>
      <c r="OVK31" s="202"/>
      <c r="OVL31" s="202"/>
      <c r="OVM31" s="202"/>
      <c r="OVN31" s="202"/>
      <c r="OVO31" s="202"/>
      <c r="OVP31" s="202"/>
      <c r="OVQ31" s="202"/>
      <c r="OVR31" s="202"/>
      <c r="OVS31" s="202"/>
      <c r="OVT31" s="202"/>
      <c r="OVU31" s="202"/>
      <c r="OVV31" s="202"/>
      <c r="OVW31" s="202"/>
      <c r="OVX31" s="202"/>
      <c r="OVY31" s="202"/>
      <c r="OVZ31" s="202"/>
      <c r="OWA31" s="202"/>
      <c r="OWB31" s="202"/>
      <c r="OWC31" s="202"/>
      <c r="OWD31" s="202"/>
      <c r="OWE31" s="202"/>
      <c r="OWF31" s="202"/>
      <c r="OWG31" s="202"/>
      <c r="OWH31" s="202"/>
      <c r="OWI31" s="202"/>
      <c r="OWJ31" s="202"/>
      <c r="OWK31" s="202"/>
      <c r="OWL31" s="202"/>
      <c r="OWM31" s="202"/>
      <c r="OWN31" s="202"/>
      <c r="OWO31" s="202"/>
      <c r="OWP31" s="202"/>
      <c r="OWQ31" s="202"/>
      <c r="OWR31" s="202"/>
      <c r="OWS31" s="202"/>
      <c r="OWT31" s="202"/>
      <c r="OWU31" s="202"/>
      <c r="OWV31" s="202"/>
      <c r="OWW31" s="202"/>
      <c r="OWX31" s="202"/>
      <c r="OWY31" s="202"/>
      <c r="OWZ31" s="202"/>
      <c r="OXA31" s="202"/>
      <c r="OXB31" s="202"/>
      <c r="OXC31" s="202"/>
      <c r="OXD31" s="202"/>
      <c r="OXE31" s="202"/>
      <c r="OXF31" s="202"/>
      <c r="OXG31" s="202"/>
      <c r="OXH31" s="202"/>
      <c r="OXI31" s="202"/>
      <c r="OXJ31" s="202"/>
      <c r="OXK31" s="202"/>
      <c r="OXL31" s="202"/>
      <c r="OXM31" s="202"/>
      <c r="OXN31" s="202"/>
      <c r="OXO31" s="202"/>
      <c r="OXP31" s="202"/>
      <c r="OXQ31" s="202"/>
      <c r="OXR31" s="202"/>
      <c r="OXS31" s="202"/>
      <c r="OXT31" s="202"/>
      <c r="OXU31" s="202"/>
      <c r="OXV31" s="202"/>
      <c r="OXW31" s="202"/>
      <c r="OXX31" s="202"/>
      <c r="OXY31" s="202"/>
      <c r="OXZ31" s="202"/>
      <c r="OYA31" s="202"/>
      <c r="OYB31" s="202"/>
      <c r="OYC31" s="202"/>
      <c r="OYD31" s="202"/>
      <c r="OYE31" s="202"/>
      <c r="OYF31" s="202"/>
      <c r="OYG31" s="202"/>
      <c r="OYH31" s="202"/>
      <c r="OYI31" s="202"/>
      <c r="OYJ31" s="202"/>
      <c r="OYK31" s="202"/>
      <c r="OYL31" s="202"/>
      <c r="OYM31" s="202"/>
      <c r="OYN31" s="202"/>
      <c r="OYO31" s="202"/>
      <c r="OYP31" s="202"/>
      <c r="OYQ31" s="202"/>
      <c r="OYR31" s="202"/>
      <c r="OYS31" s="202"/>
      <c r="OYT31" s="202"/>
      <c r="OYU31" s="202"/>
      <c r="OYV31" s="202"/>
      <c r="OYW31" s="202"/>
      <c r="OYX31" s="202"/>
      <c r="OYY31" s="202"/>
      <c r="OYZ31" s="202"/>
      <c r="OZA31" s="202"/>
      <c r="OZB31" s="202"/>
      <c r="OZC31" s="202"/>
      <c r="OZD31" s="202"/>
      <c r="OZE31" s="202"/>
      <c r="OZF31" s="202"/>
      <c r="OZG31" s="202"/>
      <c r="OZH31" s="202"/>
      <c r="OZI31" s="202"/>
      <c r="OZJ31" s="202"/>
      <c r="OZK31" s="202"/>
      <c r="OZL31" s="202"/>
      <c r="OZM31" s="202"/>
      <c r="OZN31" s="202"/>
      <c r="OZO31" s="202"/>
      <c r="OZP31" s="202"/>
      <c r="OZQ31" s="202"/>
      <c r="OZR31" s="202"/>
      <c r="OZS31" s="202"/>
      <c r="OZT31" s="202"/>
      <c r="OZU31" s="202"/>
      <c r="OZV31" s="202"/>
      <c r="OZW31" s="202"/>
      <c r="OZX31" s="202"/>
      <c r="OZY31" s="202"/>
      <c r="OZZ31" s="202"/>
      <c r="PAA31" s="202"/>
      <c r="PAB31" s="202"/>
      <c r="PAC31" s="202"/>
      <c r="PAD31" s="202"/>
      <c r="PAE31" s="202"/>
      <c r="PAF31" s="202"/>
      <c r="PAG31" s="202"/>
      <c r="PAH31" s="202"/>
      <c r="PAI31" s="202"/>
      <c r="PAJ31" s="202"/>
      <c r="PAK31" s="202"/>
      <c r="PAL31" s="202"/>
      <c r="PAM31" s="202"/>
      <c r="PAN31" s="202"/>
      <c r="PAO31" s="202"/>
      <c r="PAP31" s="202"/>
      <c r="PAQ31" s="202"/>
      <c r="PAR31" s="202"/>
      <c r="PAS31" s="202"/>
      <c r="PAT31" s="202"/>
      <c r="PAU31" s="202"/>
      <c r="PAV31" s="202"/>
      <c r="PAW31" s="202"/>
      <c r="PAX31" s="202"/>
      <c r="PAY31" s="202"/>
      <c r="PAZ31" s="202"/>
      <c r="PBA31" s="202"/>
      <c r="PBB31" s="202"/>
      <c r="PBC31" s="202"/>
      <c r="PBD31" s="202"/>
      <c r="PBE31" s="202"/>
      <c r="PBF31" s="202"/>
      <c r="PBG31" s="202"/>
      <c r="PBH31" s="202"/>
      <c r="PBI31" s="202"/>
      <c r="PBJ31" s="202"/>
      <c r="PBK31" s="202"/>
      <c r="PBL31" s="202"/>
      <c r="PBM31" s="202"/>
      <c r="PBN31" s="202"/>
      <c r="PBO31" s="202"/>
      <c r="PBP31" s="202"/>
      <c r="PBQ31" s="202"/>
      <c r="PBR31" s="202"/>
      <c r="PBS31" s="202"/>
      <c r="PBT31" s="202"/>
      <c r="PBU31" s="202"/>
      <c r="PBV31" s="202"/>
      <c r="PBW31" s="202"/>
      <c r="PBX31" s="202"/>
      <c r="PBY31" s="202"/>
      <c r="PBZ31" s="202"/>
      <c r="PCA31" s="202"/>
      <c r="PCB31" s="202"/>
      <c r="PCC31" s="202"/>
      <c r="PCD31" s="202"/>
      <c r="PCE31" s="202"/>
      <c r="PCF31" s="202"/>
      <c r="PCG31" s="202"/>
      <c r="PCH31" s="202"/>
      <c r="PCI31" s="202"/>
      <c r="PCJ31" s="202"/>
      <c r="PCK31" s="202"/>
      <c r="PCL31" s="202"/>
      <c r="PCM31" s="202"/>
      <c r="PCN31" s="202"/>
      <c r="PCO31" s="202"/>
      <c r="PCP31" s="202"/>
      <c r="PCQ31" s="202"/>
      <c r="PCR31" s="202"/>
      <c r="PCS31" s="202"/>
      <c r="PCT31" s="202"/>
      <c r="PCU31" s="202"/>
      <c r="PCV31" s="202"/>
      <c r="PCW31" s="202"/>
      <c r="PCX31" s="202"/>
      <c r="PCY31" s="202"/>
      <c r="PCZ31" s="202"/>
      <c r="PDA31" s="202"/>
      <c r="PDB31" s="202"/>
      <c r="PDC31" s="202"/>
      <c r="PDD31" s="202"/>
      <c r="PDE31" s="202"/>
      <c r="PDF31" s="202"/>
      <c r="PDG31" s="202"/>
      <c r="PDH31" s="202"/>
      <c r="PDI31" s="202"/>
      <c r="PDJ31" s="202"/>
      <c r="PDK31" s="202"/>
      <c r="PDL31" s="202"/>
      <c r="PDM31" s="202"/>
      <c r="PDN31" s="202"/>
      <c r="PDO31" s="202"/>
      <c r="PDP31" s="202"/>
      <c r="PDQ31" s="202"/>
      <c r="PDR31" s="202"/>
      <c r="PDS31" s="202"/>
      <c r="PDT31" s="202"/>
      <c r="PDU31" s="202"/>
      <c r="PDV31" s="202"/>
      <c r="PDW31" s="202"/>
      <c r="PDX31" s="202"/>
      <c r="PDY31" s="202"/>
      <c r="PDZ31" s="202"/>
      <c r="PEA31" s="202"/>
      <c r="PEB31" s="202"/>
      <c r="PEC31" s="202"/>
      <c r="PED31" s="202"/>
      <c r="PEE31" s="202"/>
      <c r="PEF31" s="202"/>
      <c r="PEG31" s="202"/>
      <c r="PEH31" s="202"/>
      <c r="PEI31" s="202"/>
      <c r="PEJ31" s="202"/>
      <c r="PEK31" s="202"/>
      <c r="PEL31" s="202"/>
      <c r="PEM31" s="202"/>
      <c r="PEN31" s="202"/>
      <c r="PEO31" s="202"/>
      <c r="PEP31" s="202"/>
      <c r="PEQ31" s="202"/>
      <c r="PER31" s="202"/>
      <c r="PES31" s="202"/>
      <c r="PET31" s="202"/>
      <c r="PEU31" s="202"/>
      <c r="PEV31" s="202"/>
      <c r="PEW31" s="202"/>
      <c r="PEX31" s="202"/>
      <c r="PEY31" s="202"/>
      <c r="PEZ31" s="202"/>
      <c r="PFA31" s="202"/>
      <c r="PFB31" s="202"/>
      <c r="PFC31" s="202"/>
      <c r="PFD31" s="202"/>
      <c r="PFE31" s="202"/>
      <c r="PFF31" s="202"/>
      <c r="PFG31" s="202"/>
      <c r="PFH31" s="202"/>
      <c r="PFI31" s="202"/>
      <c r="PFJ31" s="202"/>
      <c r="PFK31" s="202"/>
      <c r="PFL31" s="202"/>
      <c r="PFM31" s="202"/>
      <c r="PFN31" s="202"/>
      <c r="PFO31" s="202"/>
      <c r="PFP31" s="202"/>
      <c r="PFQ31" s="202"/>
      <c r="PFR31" s="202"/>
      <c r="PFS31" s="202"/>
      <c r="PFT31" s="202"/>
      <c r="PFU31" s="202"/>
      <c r="PFV31" s="202"/>
      <c r="PFW31" s="202"/>
      <c r="PFX31" s="202"/>
      <c r="PFY31" s="202"/>
      <c r="PFZ31" s="202"/>
      <c r="PGA31" s="202"/>
      <c r="PGB31" s="202"/>
      <c r="PGC31" s="202"/>
      <c r="PGD31" s="202"/>
      <c r="PGE31" s="202"/>
      <c r="PGF31" s="202"/>
      <c r="PGG31" s="202"/>
      <c r="PGH31" s="202"/>
      <c r="PGI31" s="202"/>
      <c r="PGJ31" s="202"/>
      <c r="PGK31" s="202"/>
      <c r="PGL31" s="202"/>
      <c r="PGM31" s="202"/>
      <c r="PGN31" s="202"/>
      <c r="PGO31" s="202"/>
      <c r="PGP31" s="202"/>
      <c r="PGQ31" s="202"/>
      <c r="PGR31" s="202"/>
      <c r="PGS31" s="202"/>
      <c r="PGT31" s="202"/>
      <c r="PGU31" s="202"/>
      <c r="PGV31" s="202"/>
      <c r="PGW31" s="202"/>
      <c r="PGX31" s="202"/>
      <c r="PGY31" s="202"/>
      <c r="PGZ31" s="202"/>
      <c r="PHA31" s="202"/>
      <c r="PHB31" s="202"/>
      <c r="PHC31" s="202"/>
      <c r="PHD31" s="202"/>
      <c r="PHE31" s="202"/>
      <c r="PHF31" s="202"/>
      <c r="PHG31" s="202"/>
      <c r="PHH31" s="202"/>
      <c r="PHI31" s="202"/>
      <c r="PHJ31" s="202"/>
      <c r="PHK31" s="202"/>
      <c r="PHL31" s="202"/>
      <c r="PHM31" s="202"/>
      <c r="PHN31" s="202"/>
      <c r="PHO31" s="202"/>
      <c r="PHP31" s="202"/>
      <c r="PHQ31" s="202"/>
      <c r="PHR31" s="202"/>
      <c r="PHS31" s="202"/>
      <c r="PHT31" s="202"/>
      <c r="PHU31" s="202"/>
      <c r="PHV31" s="202"/>
      <c r="PHW31" s="202"/>
      <c r="PHX31" s="202"/>
      <c r="PHY31" s="202"/>
      <c r="PHZ31" s="202"/>
      <c r="PIA31" s="202"/>
      <c r="PIB31" s="202"/>
      <c r="PIC31" s="202"/>
      <c r="PID31" s="202"/>
      <c r="PIE31" s="202"/>
      <c r="PIF31" s="202"/>
      <c r="PIG31" s="202"/>
      <c r="PIH31" s="202"/>
      <c r="PII31" s="202"/>
      <c r="PIJ31" s="202"/>
      <c r="PIK31" s="202"/>
      <c r="PIL31" s="202"/>
      <c r="PIM31" s="202"/>
      <c r="PIN31" s="202"/>
      <c r="PIO31" s="202"/>
      <c r="PIP31" s="202"/>
      <c r="PIQ31" s="202"/>
      <c r="PIR31" s="202"/>
      <c r="PIS31" s="202"/>
      <c r="PIT31" s="202"/>
      <c r="PIU31" s="202"/>
      <c r="PIV31" s="202"/>
      <c r="PIW31" s="202"/>
      <c r="PIX31" s="202"/>
      <c r="PIY31" s="202"/>
      <c r="PIZ31" s="202"/>
      <c r="PJA31" s="202"/>
      <c r="PJB31" s="202"/>
      <c r="PJC31" s="202"/>
      <c r="PJD31" s="202"/>
      <c r="PJE31" s="202"/>
      <c r="PJF31" s="202"/>
      <c r="PJG31" s="202"/>
      <c r="PJH31" s="202"/>
      <c r="PJI31" s="202"/>
      <c r="PJJ31" s="202"/>
      <c r="PJK31" s="202"/>
      <c r="PJL31" s="202"/>
      <c r="PJM31" s="202"/>
      <c r="PJN31" s="202"/>
      <c r="PJO31" s="202"/>
      <c r="PJP31" s="202"/>
      <c r="PJQ31" s="202"/>
      <c r="PJR31" s="202"/>
      <c r="PJS31" s="202"/>
      <c r="PJT31" s="202"/>
      <c r="PJU31" s="202"/>
      <c r="PJV31" s="202"/>
      <c r="PJW31" s="202"/>
      <c r="PJX31" s="202"/>
      <c r="PJY31" s="202"/>
      <c r="PJZ31" s="202"/>
      <c r="PKA31" s="202"/>
      <c r="PKB31" s="202"/>
      <c r="PKC31" s="202"/>
      <c r="PKD31" s="202"/>
      <c r="PKE31" s="202"/>
      <c r="PKF31" s="202"/>
      <c r="PKG31" s="202"/>
      <c r="PKH31" s="202"/>
      <c r="PKI31" s="202"/>
      <c r="PKJ31" s="202"/>
      <c r="PKK31" s="202"/>
      <c r="PKL31" s="202"/>
      <c r="PKM31" s="202"/>
      <c r="PKN31" s="202"/>
      <c r="PKO31" s="202"/>
      <c r="PKP31" s="202"/>
      <c r="PKQ31" s="202"/>
      <c r="PKR31" s="202"/>
      <c r="PKS31" s="202"/>
      <c r="PKT31" s="202"/>
      <c r="PKU31" s="202"/>
      <c r="PKV31" s="202"/>
      <c r="PKW31" s="202"/>
      <c r="PKX31" s="202"/>
      <c r="PKY31" s="202"/>
      <c r="PKZ31" s="202"/>
      <c r="PLA31" s="202"/>
      <c r="PLB31" s="202"/>
      <c r="PLC31" s="202"/>
      <c r="PLD31" s="202"/>
      <c r="PLE31" s="202"/>
      <c r="PLF31" s="202"/>
      <c r="PLG31" s="202"/>
      <c r="PLH31" s="202"/>
      <c r="PLI31" s="202"/>
      <c r="PLJ31" s="202"/>
      <c r="PLK31" s="202"/>
      <c r="PLL31" s="202"/>
      <c r="PLM31" s="202"/>
      <c r="PLN31" s="202"/>
      <c r="PLO31" s="202"/>
      <c r="PLP31" s="202"/>
      <c r="PLQ31" s="202"/>
      <c r="PLR31" s="202"/>
      <c r="PLS31" s="202"/>
      <c r="PLT31" s="202"/>
      <c r="PLU31" s="202"/>
      <c r="PLV31" s="202"/>
      <c r="PLW31" s="202"/>
      <c r="PLX31" s="202"/>
      <c r="PLY31" s="202"/>
      <c r="PLZ31" s="202"/>
      <c r="PMA31" s="202"/>
      <c r="PMB31" s="202"/>
      <c r="PMC31" s="202"/>
      <c r="PMD31" s="202"/>
      <c r="PME31" s="202"/>
      <c r="PMF31" s="202"/>
      <c r="PMG31" s="202"/>
      <c r="PMH31" s="202"/>
      <c r="PMI31" s="202"/>
      <c r="PMJ31" s="202"/>
      <c r="PMK31" s="202"/>
      <c r="PML31" s="202"/>
      <c r="PMM31" s="202"/>
      <c r="PMN31" s="202"/>
      <c r="PMO31" s="202"/>
      <c r="PMP31" s="202"/>
      <c r="PMQ31" s="202"/>
      <c r="PMR31" s="202"/>
      <c r="PMS31" s="202"/>
      <c r="PMT31" s="202"/>
      <c r="PMU31" s="202"/>
      <c r="PMV31" s="202"/>
      <c r="PMW31" s="202"/>
      <c r="PMX31" s="202"/>
      <c r="PMY31" s="202"/>
      <c r="PMZ31" s="202"/>
      <c r="PNA31" s="202"/>
      <c r="PNB31" s="202"/>
      <c r="PNC31" s="202"/>
      <c r="PND31" s="202"/>
      <c r="PNE31" s="202"/>
      <c r="PNF31" s="202"/>
      <c r="PNG31" s="202"/>
      <c r="PNH31" s="202"/>
      <c r="PNI31" s="202"/>
      <c r="PNJ31" s="202"/>
      <c r="PNK31" s="202"/>
      <c r="PNL31" s="202"/>
      <c r="PNM31" s="202"/>
      <c r="PNN31" s="202"/>
      <c r="PNO31" s="202"/>
      <c r="PNP31" s="202"/>
      <c r="PNQ31" s="202"/>
      <c r="PNR31" s="202"/>
      <c r="PNS31" s="202"/>
      <c r="PNT31" s="202"/>
      <c r="PNU31" s="202"/>
      <c r="PNV31" s="202"/>
      <c r="PNW31" s="202"/>
      <c r="PNX31" s="202"/>
      <c r="PNY31" s="202"/>
      <c r="PNZ31" s="202"/>
      <c r="POA31" s="202"/>
      <c r="POB31" s="202"/>
      <c r="POC31" s="202"/>
      <c r="POD31" s="202"/>
      <c r="POE31" s="202"/>
      <c r="POF31" s="202"/>
      <c r="POG31" s="202"/>
      <c r="POH31" s="202"/>
      <c r="POI31" s="202"/>
      <c r="POJ31" s="202"/>
      <c r="POK31" s="202"/>
      <c r="POL31" s="202"/>
      <c r="POM31" s="202"/>
      <c r="PON31" s="202"/>
      <c r="POO31" s="202"/>
      <c r="POP31" s="202"/>
      <c r="POQ31" s="202"/>
      <c r="POR31" s="202"/>
      <c r="POS31" s="202"/>
      <c r="POT31" s="202"/>
      <c r="POU31" s="202"/>
      <c r="POV31" s="202"/>
      <c r="POW31" s="202"/>
      <c r="POX31" s="202"/>
      <c r="POY31" s="202"/>
      <c r="POZ31" s="202"/>
      <c r="PPA31" s="202"/>
      <c r="PPB31" s="202"/>
      <c r="PPC31" s="202"/>
      <c r="PPD31" s="202"/>
      <c r="PPE31" s="202"/>
      <c r="PPF31" s="202"/>
      <c r="PPG31" s="202"/>
      <c r="PPH31" s="202"/>
      <c r="PPI31" s="202"/>
      <c r="PPJ31" s="202"/>
      <c r="PPK31" s="202"/>
      <c r="PPL31" s="202"/>
      <c r="PPM31" s="202"/>
      <c r="PPN31" s="202"/>
      <c r="PPO31" s="202"/>
      <c r="PPP31" s="202"/>
      <c r="PPQ31" s="202"/>
      <c r="PPR31" s="202"/>
      <c r="PPS31" s="202"/>
      <c r="PPT31" s="202"/>
      <c r="PPU31" s="202"/>
      <c r="PPV31" s="202"/>
      <c r="PPW31" s="202"/>
      <c r="PPX31" s="202"/>
      <c r="PPY31" s="202"/>
      <c r="PPZ31" s="202"/>
      <c r="PQA31" s="202"/>
      <c r="PQB31" s="202"/>
      <c r="PQC31" s="202"/>
      <c r="PQD31" s="202"/>
      <c r="PQE31" s="202"/>
      <c r="PQF31" s="202"/>
      <c r="PQG31" s="202"/>
      <c r="PQH31" s="202"/>
      <c r="PQI31" s="202"/>
      <c r="PQJ31" s="202"/>
      <c r="PQK31" s="202"/>
      <c r="PQL31" s="202"/>
      <c r="PQM31" s="202"/>
      <c r="PQN31" s="202"/>
      <c r="PQO31" s="202"/>
      <c r="PQP31" s="202"/>
      <c r="PQQ31" s="202"/>
      <c r="PQR31" s="202"/>
      <c r="PQS31" s="202"/>
      <c r="PQT31" s="202"/>
      <c r="PQU31" s="202"/>
      <c r="PQV31" s="202"/>
      <c r="PQW31" s="202"/>
      <c r="PQX31" s="202"/>
      <c r="PQY31" s="202"/>
      <c r="PQZ31" s="202"/>
      <c r="PRA31" s="202"/>
      <c r="PRB31" s="202"/>
      <c r="PRC31" s="202"/>
      <c r="PRD31" s="202"/>
      <c r="PRE31" s="202"/>
      <c r="PRF31" s="202"/>
      <c r="PRG31" s="202"/>
      <c r="PRH31" s="202"/>
      <c r="PRI31" s="202"/>
      <c r="PRJ31" s="202"/>
      <c r="PRK31" s="202"/>
      <c r="PRL31" s="202"/>
      <c r="PRM31" s="202"/>
      <c r="PRN31" s="202"/>
      <c r="PRO31" s="202"/>
      <c r="PRP31" s="202"/>
      <c r="PRQ31" s="202"/>
      <c r="PRR31" s="202"/>
      <c r="PRS31" s="202"/>
      <c r="PRT31" s="202"/>
      <c r="PRU31" s="202"/>
      <c r="PRV31" s="202"/>
      <c r="PRW31" s="202"/>
      <c r="PRX31" s="202"/>
      <c r="PRY31" s="202"/>
      <c r="PRZ31" s="202"/>
      <c r="PSA31" s="202"/>
      <c r="PSB31" s="202"/>
      <c r="PSC31" s="202"/>
      <c r="PSD31" s="202"/>
      <c r="PSE31" s="202"/>
      <c r="PSF31" s="202"/>
      <c r="PSG31" s="202"/>
      <c r="PSH31" s="202"/>
      <c r="PSI31" s="202"/>
      <c r="PSJ31" s="202"/>
      <c r="PSK31" s="202"/>
      <c r="PSL31" s="202"/>
      <c r="PSM31" s="202"/>
      <c r="PSN31" s="202"/>
      <c r="PSO31" s="202"/>
      <c r="PSP31" s="202"/>
      <c r="PSQ31" s="202"/>
      <c r="PSR31" s="202"/>
      <c r="PSS31" s="202"/>
      <c r="PST31" s="202"/>
      <c r="PSU31" s="202"/>
      <c r="PSV31" s="202"/>
      <c r="PSW31" s="202"/>
      <c r="PSX31" s="202"/>
      <c r="PSY31" s="202"/>
      <c r="PSZ31" s="202"/>
      <c r="PTA31" s="202"/>
      <c r="PTB31" s="202"/>
      <c r="PTC31" s="202"/>
      <c r="PTD31" s="202"/>
      <c r="PTE31" s="202"/>
      <c r="PTF31" s="202"/>
      <c r="PTG31" s="202"/>
      <c r="PTH31" s="202"/>
      <c r="PTI31" s="202"/>
      <c r="PTJ31" s="202"/>
      <c r="PTK31" s="202"/>
      <c r="PTL31" s="202"/>
      <c r="PTM31" s="202"/>
      <c r="PTN31" s="202"/>
      <c r="PTO31" s="202"/>
      <c r="PTP31" s="202"/>
      <c r="PTQ31" s="202"/>
      <c r="PTR31" s="202"/>
      <c r="PTS31" s="202"/>
      <c r="PTT31" s="202"/>
      <c r="PTU31" s="202"/>
      <c r="PTV31" s="202"/>
      <c r="PTW31" s="202"/>
      <c r="PTX31" s="202"/>
      <c r="PTY31" s="202"/>
      <c r="PTZ31" s="202"/>
      <c r="PUA31" s="202"/>
      <c r="PUB31" s="202"/>
      <c r="PUC31" s="202"/>
      <c r="PUD31" s="202"/>
      <c r="PUE31" s="202"/>
      <c r="PUF31" s="202"/>
      <c r="PUG31" s="202"/>
      <c r="PUH31" s="202"/>
      <c r="PUI31" s="202"/>
      <c r="PUJ31" s="202"/>
      <c r="PUK31" s="202"/>
      <c r="PUL31" s="202"/>
      <c r="PUM31" s="202"/>
      <c r="PUN31" s="202"/>
      <c r="PUO31" s="202"/>
      <c r="PUP31" s="202"/>
      <c r="PUQ31" s="202"/>
      <c r="PUR31" s="202"/>
      <c r="PUS31" s="202"/>
      <c r="PUT31" s="202"/>
      <c r="PUU31" s="202"/>
      <c r="PUV31" s="202"/>
      <c r="PUW31" s="202"/>
      <c r="PUX31" s="202"/>
      <c r="PUY31" s="202"/>
      <c r="PUZ31" s="202"/>
      <c r="PVA31" s="202"/>
      <c r="PVB31" s="202"/>
      <c r="PVC31" s="202"/>
      <c r="PVD31" s="202"/>
      <c r="PVE31" s="202"/>
      <c r="PVF31" s="202"/>
      <c r="PVG31" s="202"/>
      <c r="PVH31" s="202"/>
      <c r="PVI31" s="202"/>
      <c r="PVJ31" s="202"/>
      <c r="PVK31" s="202"/>
      <c r="PVL31" s="202"/>
      <c r="PVM31" s="202"/>
      <c r="PVN31" s="202"/>
      <c r="PVO31" s="202"/>
      <c r="PVP31" s="202"/>
      <c r="PVQ31" s="202"/>
      <c r="PVR31" s="202"/>
      <c r="PVS31" s="202"/>
      <c r="PVT31" s="202"/>
      <c r="PVU31" s="202"/>
      <c r="PVV31" s="202"/>
      <c r="PVW31" s="202"/>
      <c r="PVX31" s="202"/>
      <c r="PVY31" s="202"/>
      <c r="PVZ31" s="202"/>
      <c r="PWA31" s="202"/>
      <c r="PWB31" s="202"/>
      <c r="PWC31" s="202"/>
      <c r="PWD31" s="202"/>
      <c r="PWE31" s="202"/>
      <c r="PWF31" s="202"/>
      <c r="PWG31" s="202"/>
      <c r="PWH31" s="202"/>
      <c r="PWI31" s="202"/>
      <c r="PWJ31" s="202"/>
      <c r="PWK31" s="202"/>
      <c r="PWL31" s="202"/>
      <c r="PWM31" s="202"/>
      <c r="PWN31" s="202"/>
      <c r="PWO31" s="202"/>
      <c r="PWP31" s="202"/>
      <c r="PWQ31" s="202"/>
      <c r="PWR31" s="202"/>
      <c r="PWS31" s="202"/>
      <c r="PWT31" s="202"/>
      <c r="PWU31" s="202"/>
      <c r="PWV31" s="202"/>
      <c r="PWW31" s="202"/>
      <c r="PWX31" s="202"/>
      <c r="PWY31" s="202"/>
      <c r="PWZ31" s="202"/>
      <c r="PXA31" s="202"/>
      <c r="PXB31" s="202"/>
      <c r="PXC31" s="202"/>
      <c r="PXD31" s="202"/>
      <c r="PXE31" s="202"/>
      <c r="PXF31" s="202"/>
      <c r="PXG31" s="202"/>
      <c r="PXH31" s="202"/>
      <c r="PXI31" s="202"/>
      <c r="PXJ31" s="202"/>
      <c r="PXK31" s="202"/>
      <c r="PXL31" s="202"/>
      <c r="PXM31" s="202"/>
      <c r="PXN31" s="202"/>
      <c r="PXO31" s="202"/>
      <c r="PXP31" s="202"/>
      <c r="PXQ31" s="202"/>
      <c r="PXR31" s="202"/>
      <c r="PXS31" s="202"/>
      <c r="PXT31" s="202"/>
      <c r="PXU31" s="202"/>
      <c r="PXV31" s="202"/>
      <c r="PXW31" s="202"/>
      <c r="PXX31" s="202"/>
      <c r="PXY31" s="202"/>
      <c r="PXZ31" s="202"/>
      <c r="PYA31" s="202"/>
      <c r="PYB31" s="202"/>
      <c r="PYC31" s="202"/>
      <c r="PYD31" s="202"/>
      <c r="PYE31" s="202"/>
      <c r="PYF31" s="202"/>
      <c r="PYG31" s="202"/>
      <c r="PYH31" s="202"/>
      <c r="PYI31" s="202"/>
      <c r="PYJ31" s="202"/>
      <c r="PYK31" s="202"/>
      <c r="PYL31" s="202"/>
      <c r="PYM31" s="202"/>
      <c r="PYN31" s="202"/>
      <c r="PYO31" s="202"/>
      <c r="PYP31" s="202"/>
      <c r="PYQ31" s="202"/>
      <c r="PYR31" s="202"/>
      <c r="PYS31" s="202"/>
      <c r="PYT31" s="202"/>
      <c r="PYU31" s="202"/>
      <c r="PYV31" s="202"/>
      <c r="PYW31" s="202"/>
      <c r="PYX31" s="202"/>
      <c r="PYY31" s="202"/>
      <c r="PYZ31" s="202"/>
      <c r="PZA31" s="202"/>
      <c r="PZB31" s="202"/>
      <c r="PZC31" s="202"/>
      <c r="PZD31" s="202"/>
      <c r="PZE31" s="202"/>
      <c r="PZF31" s="202"/>
      <c r="PZG31" s="202"/>
      <c r="PZH31" s="202"/>
      <c r="PZI31" s="202"/>
      <c r="PZJ31" s="202"/>
      <c r="PZK31" s="202"/>
      <c r="PZL31" s="202"/>
      <c r="PZM31" s="202"/>
      <c r="PZN31" s="202"/>
      <c r="PZO31" s="202"/>
      <c r="PZP31" s="202"/>
      <c r="PZQ31" s="202"/>
      <c r="PZR31" s="202"/>
      <c r="PZS31" s="202"/>
      <c r="PZT31" s="202"/>
      <c r="PZU31" s="202"/>
      <c r="PZV31" s="202"/>
      <c r="PZW31" s="202"/>
      <c r="PZX31" s="202"/>
      <c r="PZY31" s="202"/>
      <c r="PZZ31" s="202"/>
      <c r="QAA31" s="202"/>
      <c r="QAB31" s="202"/>
      <c r="QAC31" s="202"/>
      <c r="QAD31" s="202"/>
      <c r="QAE31" s="202"/>
      <c r="QAF31" s="202"/>
      <c r="QAG31" s="202"/>
      <c r="QAH31" s="202"/>
      <c r="QAI31" s="202"/>
      <c r="QAJ31" s="202"/>
      <c r="QAK31" s="202"/>
      <c r="QAL31" s="202"/>
      <c r="QAM31" s="202"/>
      <c r="QAN31" s="202"/>
      <c r="QAO31" s="202"/>
      <c r="QAP31" s="202"/>
      <c r="QAQ31" s="202"/>
      <c r="QAR31" s="202"/>
      <c r="QAS31" s="202"/>
      <c r="QAT31" s="202"/>
      <c r="QAU31" s="202"/>
      <c r="QAV31" s="202"/>
      <c r="QAW31" s="202"/>
      <c r="QAX31" s="202"/>
      <c r="QAY31" s="202"/>
      <c r="QAZ31" s="202"/>
      <c r="QBA31" s="202"/>
      <c r="QBB31" s="202"/>
      <c r="QBC31" s="202"/>
      <c r="QBD31" s="202"/>
      <c r="QBE31" s="202"/>
      <c r="QBF31" s="202"/>
      <c r="QBG31" s="202"/>
      <c r="QBH31" s="202"/>
      <c r="QBI31" s="202"/>
      <c r="QBJ31" s="202"/>
      <c r="QBK31" s="202"/>
      <c r="QBL31" s="202"/>
      <c r="QBM31" s="202"/>
      <c r="QBN31" s="202"/>
      <c r="QBO31" s="202"/>
      <c r="QBP31" s="202"/>
      <c r="QBQ31" s="202"/>
      <c r="QBR31" s="202"/>
      <c r="QBS31" s="202"/>
      <c r="QBT31" s="202"/>
      <c r="QBU31" s="202"/>
      <c r="QBV31" s="202"/>
      <c r="QBW31" s="202"/>
      <c r="QBX31" s="202"/>
      <c r="QBY31" s="202"/>
      <c r="QBZ31" s="202"/>
      <c r="QCA31" s="202"/>
      <c r="QCB31" s="202"/>
      <c r="QCC31" s="202"/>
      <c r="QCD31" s="202"/>
      <c r="QCE31" s="202"/>
      <c r="QCF31" s="202"/>
      <c r="QCG31" s="202"/>
      <c r="QCH31" s="202"/>
      <c r="QCI31" s="202"/>
      <c r="QCJ31" s="202"/>
      <c r="QCK31" s="202"/>
      <c r="QCL31" s="202"/>
      <c r="QCM31" s="202"/>
      <c r="QCN31" s="202"/>
      <c r="QCO31" s="202"/>
      <c r="QCP31" s="202"/>
      <c r="QCQ31" s="202"/>
      <c r="QCR31" s="202"/>
      <c r="QCS31" s="202"/>
      <c r="QCT31" s="202"/>
      <c r="QCU31" s="202"/>
      <c r="QCV31" s="202"/>
      <c r="QCW31" s="202"/>
      <c r="QCX31" s="202"/>
      <c r="QCY31" s="202"/>
      <c r="QCZ31" s="202"/>
      <c r="QDA31" s="202"/>
      <c r="QDB31" s="202"/>
      <c r="QDC31" s="202"/>
      <c r="QDD31" s="202"/>
      <c r="QDE31" s="202"/>
      <c r="QDF31" s="202"/>
      <c r="QDG31" s="202"/>
      <c r="QDH31" s="202"/>
      <c r="QDI31" s="202"/>
      <c r="QDJ31" s="202"/>
      <c r="QDK31" s="202"/>
      <c r="QDL31" s="202"/>
      <c r="QDM31" s="202"/>
      <c r="QDN31" s="202"/>
      <c r="QDO31" s="202"/>
      <c r="QDP31" s="202"/>
      <c r="QDQ31" s="202"/>
      <c r="QDR31" s="202"/>
      <c r="QDS31" s="202"/>
      <c r="QDT31" s="202"/>
      <c r="QDU31" s="202"/>
      <c r="QDV31" s="202"/>
      <c r="QDW31" s="202"/>
      <c r="QDX31" s="202"/>
      <c r="QDY31" s="202"/>
      <c r="QDZ31" s="202"/>
      <c r="QEA31" s="202"/>
      <c r="QEB31" s="202"/>
      <c r="QEC31" s="202"/>
      <c r="QED31" s="202"/>
      <c r="QEE31" s="202"/>
      <c r="QEF31" s="202"/>
      <c r="QEG31" s="202"/>
      <c r="QEH31" s="202"/>
      <c r="QEI31" s="202"/>
      <c r="QEJ31" s="202"/>
      <c r="QEK31" s="202"/>
      <c r="QEL31" s="202"/>
      <c r="QEM31" s="202"/>
      <c r="QEN31" s="202"/>
      <c r="QEO31" s="202"/>
      <c r="QEP31" s="202"/>
      <c r="QEQ31" s="202"/>
      <c r="QER31" s="202"/>
      <c r="QES31" s="202"/>
      <c r="QET31" s="202"/>
      <c r="QEU31" s="202"/>
      <c r="QEV31" s="202"/>
      <c r="QEW31" s="202"/>
      <c r="QEX31" s="202"/>
      <c r="QEY31" s="202"/>
      <c r="QEZ31" s="202"/>
      <c r="QFA31" s="202"/>
      <c r="QFB31" s="202"/>
      <c r="QFC31" s="202"/>
      <c r="QFD31" s="202"/>
      <c r="QFE31" s="202"/>
      <c r="QFF31" s="202"/>
      <c r="QFG31" s="202"/>
      <c r="QFH31" s="202"/>
      <c r="QFI31" s="202"/>
      <c r="QFJ31" s="202"/>
      <c r="QFK31" s="202"/>
      <c r="QFL31" s="202"/>
      <c r="QFM31" s="202"/>
      <c r="QFN31" s="202"/>
      <c r="QFO31" s="202"/>
      <c r="QFP31" s="202"/>
      <c r="QFQ31" s="202"/>
      <c r="QFR31" s="202"/>
      <c r="QFS31" s="202"/>
      <c r="QFT31" s="202"/>
      <c r="QFU31" s="202"/>
      <c r="QFV31" s="202"/>
      <c r="QFW31" s="202"/>
      <c r="QFX31" s="202"/>
      <c r="QFY31" s="202"/>
      <c r="QFZ31" s="202"/>
      <c r="QGA31" s="202"/>
      <c r="QGB31" s="202"/>
      <c r="QGC31" s="202"/>
      <c r="QGD31" s="202"/>
      <c r="QGE31" s="202"/>
      <c r="QGF31" s="202"/>
      <c r="QGG31" s="202"/>
      <c r="QGH31" s="202"/>
      <c r="QGI31" s="202"/>
      <c r="QGJ31" s="202"/>
      <c r="QGK31" s="202"/>
      <c r="QGL31" s="202"/>
      <c r="QGM31" s="202"/>
      <c r="QGN31" s="202"/>
      <c r="QGO31" s="202"/>
      <c r="QGP31" s="202"/>
      <c r="QGQ31" s="202"/>
      <c r="QGR31" s="202"/>
      <c r="QGS31" s="202"/>
      <c r="QGT31" s="202"/>
      <c r="QGU31" s="202"/>
      <c r="QGV31" s="202"/>
      <c r="QGW31" s="202"/>
      <c r="QGX31" s="202"/>
      <c r="QGY31" s="202"/>
      <c r="QGZ31" s="202"/>
      <c r="QHA31" s="202"/>
      <c r="QHB31" s="202"/>
      <c r="QHC31" s="202"/>
      <c r="QHD31" s="202"/>
      <c r="QHE31" s="202"/>
      <c r="QHF31" s="202"/>
      <c r="QHG31" s="202"/>
      <c r="QHH31" s="202"/>
      <c r="QHI31" s="202"/>
      <c r="QHJ31" s="202"/>
      <c r="QHK31" s="202"/>
      <c r="QHL31" s="202"/>
      <c r="QHM31" s="202"/>
      <c r="QHN31" s="202"/>
      <c r="QHO31" s="202"/>
      <c r="QHP31" s="202"/>
      <c r="QHQ31" s="202"/>
      <c r="QHR31" s="202"/>
      <c r="QHS31" s="202"/>
      <c r="QHT31" s="202"/>
      <c r="QHU31" s="202"/>
      <c r="QHV31" s="202"/>
      <c r="QHW31" s="202"/>
      <c r="QHX31" s="202"/>
      <c r="QHY31" s="202"/>
      <c r="QHZ31" s="202"/>
      <c r="QIA31" s="202"/>
      <c r="QIB31" s="202"/>
      <c r="QIC31" s="202"/>
      <c r="QID31" s="202"/>
      <c r="QIE31" s="202"/>
      <c r="QIF31" s="202"/>
      <c r="QIG31" s="202"/>
      <c r="QIH31" s="202"/>
      <c r="QII31" s="202"/>
      <c r="QIJ31" s="202"/>
      <c r="QIK31" s="202"/>
      <c r="QIL31" s="202"/>
      <c r="QIM31" s="202"/>
      <c r="QIN31" s="202"/>
      <c r="QIO31" s="202"/>
      <c r="QIP31" s="202"/>
      <c r="QIQ31" s="202"/>
      <c r="QIR31" s="202"/>
      <c r="QIS31" s="202"/>
      <c r="QIT31" s="202"/>
      <c r="QIU31" s="202"/>
      <c r="QIV31" s="202"/>
      <c r="QIW31" s="202"/>
      <c r="QIX31" s="202"/>
      <c r="QIY31" s="202"/>
      <c r="QIZ31" s="202"/>
      <c r="QJA31" s="202"/>
      <c r="QJB31" s="202"/>
      <c r="QJC31" s="202"/>
      <c r="QJD31" s="202"/>
      <c r="QJE31" s="202"/>
      <c r="QJF31" s="202"/>
      <c r="QJG31" s="202"/>
      <c r="QJH31" s="202"/>
      <c r="QJI31" s="202"/>
      <c r="QJJ31" s="202"/>
      <c r="QJK31" s="202"/>
      <c r="QJL31" s="202"/>
      <c r="QJM31" s="202"/>
      <c r="QJN31" s="202"/>
      <c r="QJO31" s="202"/>
      <c r="QJP31" s="202"/>
      <c r="QJQ31" s="202"/>
      <c r="QJR31" s="202"/>
      <c r="QJS31" s="202"/>
      <c r="QJT31" s="202"/>
      <c r="QJU31" s="202"/>
      <c r="QJV31" s="202"/>
      <c r="QJW31" s="202"/>
      <c r="QJX31" s="202"/>
      <c r="QJY31" s="202"/>
      <c r="QJZ31" s="202"/>
      <c r="QKA31" s="202"/>
      <c r="QKB31" s="202"/>
      <c r="QKC31" s="202"/>
      <c r="QKD31" s="202"/>
      <c r="QKE31" s="202"/>
      <c r="QKF31" s="202"/>
      <c r="QKG31" s="202"/>
      <c r="QKH31" s="202"/>
      <c r="QKI31" s="202"/>
      <c r="QKJ31" s="202"/>
      <c r="QKK31" s="202"/>
      <c r="QKL31" s="202"/>
      <c r="QKM31" s="202"/>
      <c r="QKN31" s="202"/>
      <c r="QKO31" s="202"/>
      <c r="QKP31" s="202"/>
      <c r="QKQ31" s="202"/>
      <c r="QKR31" s="202"/>
      <c r="QKS31" s="202"/>
      <c r="QKT31" s="202"/>
      <c r="QKU31" s="202"/>
      <c r="QKV31" s="202"/>
      <c r="QKW31" s="202"/>
      <c r="QKX31" s="202"/>
      <c r="QKY31" s="202"/>
      <c r="QKZ31" s="202"/>
      <c r="QLA31" s="202"/>
      <c r="QLB31" s="202"/>
      <c r="QLC31" s="202"/>
      <c r="QLD31" s="202"/>
      <c r="QLE31" s="202"/>
      <c r="QLF31" s="202"/>
      <c r="QLG31" s="202"/>
      <c r="QLH31" s="202"/>
      <c r="QLI31" s="202"/>
      <c r="QLJ31" s="202"/>
      <c r="QLK31" s="202"/>
      <c r="QLL31" s="202"/>
      <c r="QLM31" s="202"/>
      <c r="QLN31" s="202"/>
      <c r="QLO31" s="202"/>
      <c r="QLP31" s="202"/>
      <c r="QLQ31" s="202"/>
      <c r="QLR31" s="202"/>
      <c r="QLS31" s="202"/>
      <c r="QLT31" s="202"/>
      <c r="QLU31" s="202"/>
      <c r="QLV31" s="202"/>
      <c r="QLW31" s="202"/>
      <c r="QLX31" s="202"/>
      <c r="QLY31" s="202"/>
      <c r="QLZ31" s="202"/>
      <c r="QMA31" s="202"/>
      <c r="QMB31" s="202"/>
      <c r="QMC31" s="202"/>
      <c r="QMD31" s="202"/>
      <c r="QME31" s="202"/>
      <c r="QMF31" s="202"/>
      <c r="QMG31" s="202"/>
      <c r="QMH31" s="202"/>
      <c r="QMI31" s="202"/>
      <c r="QMJ31" s="202"/>
      <c r="QMK31" s="202"/>
      <c r="QML31" s="202"/>
      <c r="QMM31" s="202"/>
      <c r="QMN31" s="202"/>
      <c r="QMO31" s="202"/>
      <c r="QMP31" s="202"/>
      <c r="QMQ31" s="202"/>
      <c r="QMR31" s="202"/>
      <c r="QMS31" s="202"/>
      <c r="QMT31" s="202"/>
      <c r="QMU31" s="202"/>
      <c r="QMV31" s="202"/>
      <c r="QMW31" s="202"/>
      <c r="QMX31" s="202"/>
      <c r="QMY31" s="202"/>
      <c r="QMZ31" s="202"/>
      <c r="QNA31" s="202"/>
      <c r="QNB31" s="202"/>
      <c r="QNC31" s="202"/>
      <c r="QND31" s="202"/>
      <c r="QNE31" s="202"/>
      <c r="QNF31" s="202"/>
      <c r="QNG31" s="202"/>
      <c r="QNH31" s="202"/>
      <c r="QNI31" s="202"/>
      <c r="QNJ31" s="202"/>
      <c r="QNK31" s="202"/>
      <c r="QNL31" s="202"/>
      <c r="QNM31" s="202"/>
      <c r="QNN31" s="202"/>
      <c r="QNO31" s="202"/>
      <c r="QNP31" s="202"/>
      <c r="QNQ31" s="202"/>
      <c r="QNR31" s="202"/>
      <c r="QNS31" s="202"/>
      <c r="QNT31" s="202"/>
      <c r="QNU31" s="202"/>
      <c r="QNV31" s="202"/>
      <c r="QNW31" s="202"/>
      <c r="QNX31" s="202"/>
      <c r="QNY31" s="202"/>
      <c r="QNZ31" s="202"/>
      <c r="QOA31" s="202"/>
      <c r="QOB31" s="202"/>
      <c r="QOC31" s="202"/>
      <c r="QOD31" s="202"/>
      <c r="QOE31" s="202"/>
      <c r="QOF31" s="202"/>
      <c r="QOG31" s="202"/>
      <c r="QOH31" s="202"/>
      <c r="QOI31" s="202"/>
      <c r="QOJ31" s="202"/>
      <c r="QOK31" s="202"/>
      <c r="QOL31" s="202"/>
      <c r="QOM31" s="202"/>
      <c r="QON31" s="202"/>
      <c r="QOO31" s="202"/>
      <c r="QOP31" s="202"/>
      <c r="QOQ31" s="202"/>
      <c r="QOR31" s="202"/>
      <c r="QOS31" s="202"/>
      <c r="QOT31" s="202"/>
      <c r="QOU31" s="202"/>
      <c r="QOV31" s="202"/>
      <c r="QOW31" s="202"/>
      <c r="QOX31" s="202"/>
      <c r="QOY31" s="202"/>
      <c r="QOZ31" s="202"/>
      <c r="QPA31" s="202"/>
      <c r="QPB31" s="202"/>
      <c r="QPC31" s="202"/>
      <c r="QPD31" s="202"/>
      <c r="QPE31" s="202"/>
      <c r="QPF31" s="202"/>
      <c r="QPG31" s="202"/>
      <c r="QPH31" s="202"/>
      <c r="QPI31" s="202"/>
      <c r="QPJ31" s="202"/>
      <c r="QPK31" s="202"/>
      <c r="QPL31" s="202"/>
      <c r="QPM31" s="202"/>
      <c r="QPN31" s="202"/>
      <c r="QPO31" s="202"/>
      <c r="QPP31" s="202"/>
      <c r="QPQ31" s="202"/>
      <c r="QPR31" s="202"/>
      <c r="QPS31" s="202"/>
      <c r="QPT31" s="202"/>
      <c r="QPU31" s="202"/>
      <c r="QPV31" s="202"/>
      <c r="QPW31" s="202"/>
      <c r="QPX31" s="202"/>
      <c r="QPY31" s="202"/>
      <c r="QPZ31" s="202"/>
      <c r="QQA31" s="202"/>
      <c r="QQB31" s="202"/>
      <c r="QQC31" s="202"/>
      <c r="QQD31" s="202"/>
      <c r="QQE31" s="202"/>
      <c r="QQF31" s="202"/>
      <c r="QQG31" s="202"/>
      <c r="QQH31" s="202"/>
      <c r="QQI31" s="202"/>
      <c r="QQJ31" s="202"/>
      <c r="QQK31" s="202"/>
      <c r="QQL31" s="202"/>
      <c r="QQM31" s="202"/>
      <c r="QQN31" s="202"/>
      <c r="QQO31" s="202"/>
      <c r="QQP31" s="202"/>
      <c r="QQQ31" s="202"/>
      <c r="QQR31" s="202"/>
      <c r="QQS31" s="202"/>
      <c r="QQT31" s="202"/>
      <c r="QQU31" s="202"/>
      <c r="QQV31" s="202"/>
      <c r="QQW31" s="202"/>
      <c r="QQX31" s="202"/>
      <c r="QQY31" s="202"/>
      <c r="QQZ31" s="202"/>
      <c r="QRA31" s="202"/>
      <c r="QRB31" s="202"/>
      <c r="QRC31" s="202"/>
      <c r="QRD31" s="202"/>
      <c r="QRE31" s="202"/>
      <c r="QRF31" s="202"/>
      <c r="QRG31" s="202"/>
      <c r="QRH31" s="202"/>
      <c r="QRI31" s="202"/>
      <c r="QRJ31" s="202"/>
      <c r="QRK31" s="202"/>
      <c r="QRL31" s="202"/>
      <c r="QRM31" s="202"/>
      <c r="QRN31" s="202"/>
      <c r="QRO31" s="202"/>
      <c r="QRP31" s="202"/>
      <c r="QRQ31" s="202"/>
      <c r="QRR31" s="202"/>
      <c r="QRS31" s="202"/>
      <c r="QRT31" s="202"/>
      <c r="QRU31" s="202"/>
      <c r="QRV31" s="202"/>
      <c r="QRW31" s="202"/>
      <c r="QRX31" s="202"/>
      <c r="QRY31" s="202"/>
      <c r="QRZ31" s="202"/>
      <c r="QSA31" s="202"/>
      <c r="QSB31" s="202"/>
      <c r="QSC31" s="202"/>
      <c r="QSD31" s="202"/>
      <c r="QSE31" s="202"/>
      <c r="QSF31" s="202"/>
      <c r="QSG31" s="202"/>
      <c r="QSH31" s="202"/>
      <c r="QSI31" s="202"/>
      <c r="QSJ31" s="202"/>
      <c r="QSK31" s="202"/>
      <c r="QSL31" s="202"/>
      <c r="QSM31" s="202"/>
      <c r="QSN31" s="202"/>
      <c r="QSO31" s="202"/>
      <c r="QSP31" s="202"/>
      <c r="QSQ31" s="202"/>
      <c r="QSR31" s="202"/>
      <c r="QSS31" s="202"/>
      <c r="QST31" s="202"/>
      <c r="QSU31" s="202"/>
      <c r="QSV31" s="202"/>
      <c r="QSW31" s="202"/>
      <c r="QSX31" s="202"/>
      <c r="QSY31" s="202"/>
      <c r="QSZ31" s="202"/>
      <c r="QTA31" s="202"/>
      <c r="QTB31" s="202"/>
      <c r="QTC31" s="202"/>
      <c r="QTD31" s="202"/>
      <c r="QTE31" s="202"/>
      <c r="QTF31" s="202"/>
      <c r="QTG31" s="202"/>
      <c r="QTH31" s="202"/>
      <c r="QTI31" s="202"/>
      <c r="QTJ31" s="202"/>
      <c r="QTK31" s="202"/>
      <c r="QTL31" s="202"/>
      <c r="QTM31" s="202"/>
      <c r="QTN31" s="202"/>
      <c r="QTO31" s="202"/>
      <c r="QTP31" s="202"/>
      <c r="QTQ31" s="202"/>
      <c r="QTR31" s="202"/>
      <c r="QTS31" s="202"/>
      <c r="QTT31" s="202"/>
      <c r="QTU31" s="202"/>
      <c r="QTV31" s="202"/>
      <c r="QTW31" s="202"/>
      <c r="QTX31" s="202"/>
      <c r="QTY31" s="202"/>
      <c r="QTZ31" s="202"/>
      <c r="QUA31" s="202"/>
      <c r="QUB31" s="202"/>
      <c r="QUC31" s="202"/>
      <c r="QUD31" s="202"/>
      <c r="QUE31" s="202"/>
      <c r="QUF31" s="202"/>
      <c r="QUG31" s="202"/>
      <c r="QUH31" s="202"/>
      <c r="QUI31" s="202"/>
      <c r="QUJ31" s="202"/>
      <c r="QUK31" s="202"/>
      <c r="QUL31" s="202"/>
      <c r="QUM31" s="202"/>
      <c r="QUN31" s="202"/>
      <c r="QUO31" s="202"/>
      <c r="QUP31" s="202"/>
      <c r="QUQ31" s="202"/>
      <c r="QUR31" s="202"/>
      <c r="QUS31" s="202"/>
      <c r="QUT31" s="202"/>
      <c r="QUU31" s="202"/>
      <c r="QUV31" s="202"/>
      <c r="QUW31" s="202"/>
      <c r="QUX31" s="202"/>
      <c r="QUY31" s="202"/>
      <c r="QUZ31" s="202"/>
      <c r="QVA31" s="202"/>
      <c r="QVB31" s="202"/>
      <c r="QVC31" s="202"/>
      <c r="QVD31" s="202"/>
      <c r="QVE31" s="202"/>
      <c r="QVF31" s="202"/>
      <c r="QVG31" s="202"/>
      <c r="QVH31" s="202"/>
      <c r="QVI31" s="202"/>
      <c r="QVJ31" s="202"/>
      <c r="QVK31" s="202"/>
      <c r="QVL31" s="202"/>
      <c r="QVM31" s="202"/>
      <c r="QVN31" s="202"/>
      <c r="QVO31" s="202"/>
      <c r="QVP31" s="202"/>
      <c r="QVQ31" s="202"/>
      <c r="QVR31" s="202"/>
      <c r="QVS31" s="202"/>
      <c r="QVT31" s="202"/>
      <c r="QVU31" s="202"/>
      <c r="QVV31" s="202"/>
      <c r="QVW31" s="202"/>
      <c r="QVX31" s="202"/>
      <c r="QVY31" s="202"/>
      <c r="QVZ31" s="202"/>
      <c r="QWA31" s="202"/>
      <c r="QWB31" s="202"/>
      <c r="QWC31" s="202"/>
      <c r="QWD31" s="202"/>
      <c r="QWE31" s="202"/>
      <c r="QWF31" s="202"/>
      <c r="QWG31" s="202"/>
      <c r="QWH31" s="202"/>
      <c r="QWI31" s="202"/>
      <c r="QWJ31" s="202"/>
      <c r="QWK31" s="202"/>
      <c r="QWL31" s="202"/>
      <c r="QWM31" s="202"/>
      <c r="QWN31" s="202"/>
      <c r="QWO31" s="202"/>
      <c r="QWP31" s="202"/>
      <c r="QWQ31" s="202"/>
      <c r="QWR31" s="202"/>
      <c r="QWS31" s="202"/>
      <c r="QWT31" s="202"/>
      <c r="QWU31" s="202"/>
      <c r="QWV31" s="202"/>
      <c r="QWW31" s="202"/>
      <c r="QWX31" s="202"/>
      <c r="QWY31" s="202"/>
      <c r="QWZ31" s="202"/>
      <c r="QXA31" s="202"/>
      <c r="QXB31" s="202"/>
      <c r="QXC31" s="202"/>
      <c r="QXD31" s="202"/>
      <c r="QXE31" s="202"/>
      <c r="QXF31" s="202"/>
      <c r="QXG31" s="202"/>
      <c r="QXH31" s="202"/>
      <c r="QXI31" s="202"/>
      <c r="QXJ31" s="202"/>
      <c r="QXK31" s="202"/>
      <c r="QXL31" s="202"/>
      <c r="QXM31" s="202"/>
      <c r="QXN31" s="202"/>
      <c r="QXO31" s="202"/>
      <c r="QXP31" s="202"/>
      <c r="QXQ31" s="202"/>
      <c r="QXR31" s="202"/>
      <c r="QXS31" s="202"/>
      <c r="QXT31" s="202"/>
      <c r="QXU31" s="202"/>
      <c r="QXV31" s="202"/>
      <c r="QXW31" s="202"/>
      <c r="QXX31" s="202"/>
      <c r="QXY31" s="202"/>
      <c r="QXZ31" s="202"/>
      <c r="QYA31" s="202"/>
      <c r="QYB31" s="202"/>
      <c r="QYC31" s="202"/>
      <c r="QYD31" s="202"/>
      <c r="QYE31" s="202"/>
      <c r="QYF31" s="202"/>
      <c r="QYG31" s="202"/>
      <c r="QYH31" s="202"/>
      <c r="QYI31" s="202"/>
      <c r="QYJ31" s="202"/>
      <c r="QYK31" s="202"/>
      <c r="QYL31" s="202"/>
      <c r="QYM31" s="202"/>
      <c r="QYN31" s="202"/>
      <c r="QYO31" s="202"/>
      <c r="QYP31" s="202"/>
      <c r="QYQ31" s="202"/>
      <c r="QYR31" s="202"/>
      <c r="QYS31" s="202"/>
      <c r="QYT31" s="202"/>
      <c r="QYU31" s="202"/>
      <c r="QYV31" s="202"/>
      <c r="QYW31" s="202"/>
      <c r="QYX31" s="202"/>
      <c r="QYY31" s="202"/>
      <c r="QYZ31" s="202"/>
      <c r="QZA31" s="202"/>
      <c r="QZB31" s="202"/>
      <c r="QZC31" s="202"/>
      <c r="QZD31" s="202"/>
      <c r="QZE31" s="202"/>
      <c r="QZF31" s="202"/>
      <c r="QZG31" s="202"/>
      <c r="QZH31" s="202"/>
      <c r="QZI31" s="202"/>
      <c r="QZJ31" s="202"/>
      <c r="QZK31" s="202"/>
      <c r="QZL31" s="202"/>
      <c r="QZM31" s="202"/>
      <c r="QZN31" s="202"/>
      <c r="QZO31" s="202"/>
      <c r="QZP31" s="202"/>
      <c r="QZQ31" s="202"/>
      <c r="QZR31" s="202"/>
      <c r="QZS31" s="202"/>
      <c r="QZT31" s="202"/>
      <c r="QZU31" s="202"/>
      <c r="QZV31" s="202"/>
      <c r="QZW31" s="202"/>
      <c r="QZX31" s="202"/>
      <c r="QZY31" s="202"/>
      <c r="QZZ31" s="202"/>
      <c r="RAA31" s="202"/>
      <c r="RAB31" s="202"/>
      <c r="RAC31" s="202"/>
      <c r="RAD31" s="202"/>
      <c r="RAE31" s="202"/>
      <c r="RAF31" s="202"/>
      <c r="RAG31" s="202"/>
      <c r="RAH31" s="202"/>
      <c r="RAI31" s="202"/>
      <c r="RAJ31" s="202"/>
      <c r="RAK31" s="202"/>
      <c r="RAL31" s="202"/>
      <c r="RAM31" s="202"/>
      <c r="RAN31" s="202"/>
      <c r="RAO31" s="202"/>
      <c r="RAP31" s="202"/>
      <c r="RAQ31" s="202"/>
      <c r="RAR31" s="202"/>
      <c r="RAS31" s="202"/>
      <c r="RAT31" s="202"/>
      <c r="RAU31" s="202"/>
      <c r="RAV31" s="202"/>
      <c r="RAW31" s="202"/>
      <c r="RAX31" s="202"/>
      <c r="RAY31" s="202"/>
      <c r="RAZ31" s="202"/>
      <c r="RBA31" s="202"/>
      <c r="RBB31" s="202"/>
      <c r="RBC31" s="202"/>
      <c r="RBD31" s="202"/>
      <c r="RBE31" s="202"/>
      <c r="RBF31" s="202"/>
      <c r="RBG31" s="202"/>
      <c r="RBH31" s="202"/>
      <c r="RBI31" s="202"/>
      <c r="RBJ31" s="202"/>
      <c r="RBK31" s="202"/>
      <c r="RBL31" s="202"/>
      <c r="RBM31" s="202"/>
      <c r="RBN31" s="202"/>
      <c r="RBO31" s="202"/>
      <c r="RBP31" s="202"/>
      <c r="RBQ31" s="202"/>
      <c r="RBR31" s="202"/>
      <c r="RBS31" s="202"/>
      <c r="RBT31" s="202"/>
      <c r="RBU31" s="202"/>
      <c r="RBV31" s="202"/>
      <c r="RBW31" s="202"/>
      <c r="RBX31" s="202"/>
      <c r="RBY31" s="202"/>
      <c r="RBZ31" s="202"/>
      <c r="RCA31" s="202"/>
      <c r="RCB31" s="202"/>
      <c r="RCC31" s="202"/>
      <c r="RCD31" s="202"/>
      <c r="RCE31" s="202"/>
      <c r="RCF31" s="202"/>
      <c r="RCG31" s="202"/>
      <c r="RCH31" s="202"/>
      <c r="RCI31" s="202"/>
      <c r="RCJ31" s="202"/>
      <c r="RCK31" s="202"/>
      <c r="RCL31" s="202"/>
      <c r="RCM31" s="202"/>
      <c r="RCN31" s="202"/>
      <c r="RCO31" s="202"/>
      <c r="RCP31" s="202"/>
      <c r="RCQ31" s="202"/>
      <c r="RCR31" s="202"/>
      <c r="RCS31" s="202"/>
      <c r="RCT31" s="202"/>
      <c r="RCU31" s="202"/>
      <c r="RCV31" s="202"/>
      <c r="RCW31" s="202"/>
      <c r="RCX31" s="202"/>
      <c r="RCY31" s="202"/>
      <c r="RCZ31" s="202"/>
      <c r="RDA31" s="202"/>
      <c r="RDB31" s="202"/>
      <c r="RDC31" s="202"/>
      <c r="RDD31" s="202"/>
      <c r="RDE31" s="202"/>
      <c r="RDF31" s="202"/>
      <c r="RDG31" s="202"/>
      <c r="RDH31" s="202"/>
      <c r="RDI31" s="202"/>
      <c r="RDJ31" s="202"/>
      <c r="RDK31" s="202"/>
      <c r="RDL31" s="202"/>
      <c r="RDM31" s="202"/>
      <c r="RDN31" s="202"/>
      <c r="RDO31" s="202"/>
      <c r="RDP31" s="202"/>
      <c r="RDQ31" s="202"/>
      <c r="RDR31" s="202"/>
      <c r="RDS31" s="202"/>
      <c r="RDT31" s="202"/>
      <c r="RDU31" s="202"/>
      <c r="RDV31" s="202"/>
      <c r="RDW31" s="202"/>
      <c r="RDX31" s="202"/>
      <c r="RDY31" s="202"/>
      <c r="RDZ31" s="202"/>
      <c r="REA31" s="202"/>
      <c r="REB31" s="202"/>
      <c r="REC31" s="202"/>
      <c r="RED31" s="202"/>
      <c r="REE31" s="202"/>
      <c r="REF31" s="202"/>
      <c r="REG31" s="202"/>
      <c r="REH31" s="202"/>
      <c r="REI31" s="202"/>
      <c r="REJ31" s="202"/>
      <c r="REK31" s="202"/>
      <c r="REL31" s="202"/>
      <c r="REM31" s="202"/>
      <c r="REN31" s="202"/>
      <c r="REO31" s="202"/>
      <c r="REP31" s="202"/>
      <c r="REQ31" s="202"/>
      <c r="RER31" s="202"/>
      <c r="RES31" s="202"/>
      <c r="RET31" s="202"/>
      <c r="REU31" s="202"/>
      <c r="REV31" s="202"/>
      <c r="REW31" s="202"/>
      <c r="REX31" s="202"/>
      <c r="REY31" s="202"/>
      <c r="REZ31" s="202"/>
      <c r="RFA31" s="202"/>
      <c r="RFB31" s="202"/>
      <c r="RFC31" s="202"/>
      <c r="RFD31" s="202"/>
      <c r="RFE31" s="202"/>
      <c r="RFF31" s="202"/>
      <c r="RFG31" s="202"/>
      <c r="RFH31" s="202"/>
      <c r="RFI31" s="202"/>
      <c r="RFJ31" s="202"/>
      <c r="RFK31" s="202"/>
      <c r="RFL31" s="202"/>
      <c r="RFM31" s="202"/>
      <c r="RFN31" s="202"/>
      <c r="RFO31" s="202"/>
      <c r="RFP31" s="202"/>
      <c r="RFQ31" s="202"/>
      <c r="RFR31" s="202"/>
      <c r="RFS31" s="202"/>
      <c r="RFT31" s="202"/>
      <c r="RFU31" s="202"/>
      <c r="RFV31" s="202"/>
      <c r="RFW31" s="202"/>
      <c r="RFX31" s="202"/>
      <c r="RFY31" s="202"/>
      <c r="RFZ31" s="202"/>
      <c r="RGA31" s="202"/>
      <c r="RGB31" s="202"/>
      <c r="RGC31" s="202"/>
      <c r="RGD31" s="202"/>
      <c r="RGE31" s="202"/>
      <c r="RGF31" s="202"/>
      <c r="RGG31" s="202"/>
      <c r="RGH31" s="202"/>
      <c r="RGI31" s="202"/>
      <c r="RGJ31" s="202"/>
      <c r="RGK31" s="202"/>
      <c r="RGL31" s="202"/>
      <c r="RGM31" s="202"/>
      <c r="RGN31" s="202"/>
      <c r="RGO31" s="202"/>
      <c r="RGP31" s="202"/>
      <c r="RGQ31" s="202"/>
      <c r="RGR31" s="202"/>
      <c r="RGS31" s="202"/>
      <c r="RGT31" s="202"/>
      <c r="RGU31" s="202"/>
      <c r="RGV31" s="202"/>
      <c r="RGW31" s="202"/>
      <c r="RGX31" s="202"/>
      <c r="RGY31" s="202"/>
      <c r="RGZ31" s="202"/>
      <c r="RHA31" s="202"/>
      <c r="RHB31" s="202"/>
      <c r="RHC31" s="202"/>
      <c r="RHD31" s="202"/>
      <c r="RHE31" s="202"/>
      <c r="RHF31" s="202"/>
      <c r="RHG31" s="202"/>
      <c r="RHH31" s="202"/>
      <c r="RHI31" s="202"/>
      <c r="RHJ31" s="202"/>
      <c r="RHK31" s="202"/>
      <c r="RHL31" s="202"/>
      <c r="RHM31" s="202"/>
      <c r="RHN31" s="202"/>
      <c r="RHO31" s="202"/>
      <c r="RHP31" s="202"/>
      <c r="RHQ31" s="202"/>
      <c r="RHR31" s="202"/>
      <c r="RHS31" s="202"/>
      <c r="RHT31" s="202"/>
      <c r="RHU31" s="202"/>
      <c r="RHV31" s="202"/>
      <c r="RHW31" s="202"/>
      <c r="RHX31" s="202"/>
      <c r="RHY31" s="202"/>
      <c r="RHZ31" s="202"/>
      <c r="RIA31" s="202"/>
      <c r="RIB31" s="202"/>
      <c r="RIC31" s="202"/>
      <c r="RID31" s="202"/>
      <c r="RIE31" s="202"/>
      <c r="RIF31" s="202"/>
      <c r="RIG31" s="202"/>
      <c r="RIH31" s="202"/>
      <c r="RII31" s="202"/>
      <c r="RIJ31" s="202"/>
      <c r="RIK31" s="202"/>
      <c r="RIL31" s="202"/>
      <c r="RIM31" s="202"/>
      <c r="RIN31" s="202"/>
      <c r="RIO31" s="202"/>
      <c r="RIP31" s="202"/>
      <c r="RIQ31" s="202"/>
      <c r="RIR31" s="202"/>
      <c r="RIS31" s="202"/>
      <c r="RIT31" s="202"/>
      <c r="RIU31" s="202"/>
      <c r="RIV31" s="202"/>
      <c r="RIW31" s="202"/>
      <c r="RIX31" s="202"/>
      <c r="RIY31" s="202"/>
      <c r="RIZ31" s="202"/>
      <c r="RJA31" s="202"/>
      <c r="RJB31" s="202"/>
      <c r="RJC31" s="202"/>
      <c r="RJD31" s="202"/>
      <c r="RJE31" s="202"/>
      <c r="RJF31" s="202"/>
      <c r="RJG31" s="202"/>
      <c r="RJH31" s="202"/>
      <c r="RJI31" s="202"/>
      <c r="RJJ31" s="202"/>
      <c r="RJK31" s="202"/>
      <c r="RJL31" s="202"/>
      <c r="RJM31" s="202"/>
      <c r="RJN31" s="202"/>
      <c r="RJO31" s="202"/>
      <c r="RJP31" s="202"/>
      <c r="RJQ31" s="202"/>
      <c r="RJR31" s="202"/>
      <c r="RJS31" s="202"/>
      <c r="RJT31" s="202"/>
      <c r="RJU31" s="202"/>
      <c r="RJV31" s="202"/>
      <c r="RJW31" s="202"/>
      <c r="RJX31" s="202"/>
      <c r="RJY31" s="202"/>
      <c r="RJZ31" s="202"/>
      <c r="RKA31" s="202"/>
      <c r="RKB31" s="202"/>
      <c r="RKC31" s="202"/>
      <c r="RKD31" s="202"/>
      <c r="RKE31" s="202"/>
      <c r="RKF31" s="202"/>
      <c r="RKG31" s="202"/>
      <c r="RKH31" s="202"/>
      <c r="RKI31" s="202"/>
      <c r="RKJ31" s="202"/>
      <c r="RKK31" s="202"/>
      <c r="RKL31" s="202"/>
      <c r="RKM31" s="202"/>
      <c r="RKN31" s="202"/>
      <c r="RKO31" s="202"/>
      <c r="RKP31" s="202"/>
      <c r="RKQ31" s="202"/>
      <c r="RKR31" s="202"/>
      <c r="RKS31" s="202"/>
      <c r="RKT31" s="202"/>
      <c r="RKU31" s="202"/>
      <c r="RKV31" s="202"/>
      <c r="RKW31" s="202"/>
      <c r="RKX31" s="202"/>
      <c r="RKY31" s="202"/>
      <c r="RKZ31" s="202"/>
      <c r="RLA31" s="202"/>
      <c r="RLB31" s="202"/>
      <c r="RLC31" s="202"/>
      <c r="RLD31" s="202"/>
      <c r="RLE31" s="202"/>
      <c r="RLF31" s="202"/>
      <c r="RLG31" s="202"/>
      <c r="RLH31" s="202"/>
      <c r="RLI31" s="202"/>
      <c r="RLJ31" s="202"/>
      <c r="RLK31" s="202"/>
      <c r="RLL31" s="202"/>
      <c r="RLM31" s="202"/>
      <c r="RLN31" s="202"/>
      <c r="RLO31" s="202"/>
      <c r="RLP31" s="202"/>
      <c r="RLQ31" s="202"/>
      <c r="RLR31" s="202"/>
      <c r="RLS31" s="202"/>
      <c r="RLT31" s="202"/>
      <c r="RLU31" s="202"/>
      <c r="RLV31" s="202"/>
      <c r="RLW31" s="202"/>
      <c r="RLX31" s="202"/>
      <c r="RLY31" s="202"/>
      <c r="RLZ31" s="202"/>
      <c r="RMA31" s="202"/>
      <c r="RMB31" s="202"/>
      <c r="RMC31" s="202"/>
      <c r="RMD31" s="202"/>
      <c r="RME31" s="202"/>
      <c r="RMF31" s="202"/>
      <c r="RMG31" s="202"/>
      <c r="RMH31" s="202"/>
      <c r="RMI31" s="202"/>
      <c r="RMJ31" s="202"/>
      <c r="RMK31" s="202"/>
      <c r="RML31" s="202"/>
      <c r="RMM31" s="202"/>
      <c r="RMN31" s="202"/>
      <c r="RMO31" s="202"/>
      <c r="RMP31" s="202"/>
      <c r="RMQ31" s="202"/>
      <c r="RMR31" s="202"/>
      <c r="RMS31" s="202"/>
      <c r="RMT31" s="202"/>
      <c r="RMU31" s="202"/>
      <c r="RMV31" s="202"/>
      <c r="RMW31" s="202"/>
      <c r="RMX31" s="202"/>
      <c r="RMY31" s="202"/>
      <c r="RMZ31" s="202"/>
      <c r="RNA31" s="202"/>
      <c r="RNB31" s="202"/>
      <c r="RNC31" s="202"/>
      <c r="RND31" s="202"/>
      <c r="RNE31" s="202"/>
      <c r="RNF31" s="202"/>
      <c r="RNG31" s="202"/>
      <c r="RNH31" s="202"/>
      <c r="RNI31" s="202"/>
      <c r="RNJ31" s="202"/>
      <c r="RNK31" s="202"/>
      <c r="RNL31" s="202"/>
      <c r="RNM31" s="202"/>
      <c r="RNN31" s="202"/>
      <c r="RNO31" s="202"/>
      <c r="RNP31" s="202"/>
      <c r="RNQ31" s="202"/>
      <c r="RNR31" s="202"/>
      <c r="RNS31" s="202"/>
      <c r="RNT31" s="202"/>
      <c r="RNU31" s="202"/>
      <c r="RNV31" s="202"/>
      <c r="RNW31" s="202"/>
      <c r="RNX31" s="202"/>
      <c r="RNY31" s="202"/>
      <c r="RNZ31" s="202"/>
      <c r="ROA31" s="202"/>
      <c r="ROB31" s="202"/>
      <c r="ROC31" s="202"/>
      <c r="ROD31" s="202"/>
      <c r="ROE31" s="202"/>
      <c r="ROF31" s="202"/>
      <c r="ROG31" s="202"/>
      <c r="ROH31" s="202"/>
      <c r="ROI31" s="202"/>
      <c r="ROJ31" s="202"/>
      <c r="ROK31" s="202"/>
      <c r="ROL31" s="202"/>
      <c r="ROM31" s="202"/>
      <c r="RON31" s="202"/>
      <c r="ROO31" s="202"/>
      <c r="ROP31" s="202"/>
      <c r="ROQ31" s="202"/>
      <c r="ROR31" s="202"/>
      <c r="ROS31" s="202"/>
      <c r="ROT31" s="202"/>
      <c r="ROU31" s="202"/>
      <c r="ROV31" s="202"/>
      <c r="ROW31" s="202"/>
      <c r="ROX31" s="202"/>
      <c r="ROY31" s="202"/>
      <c r="ROZ31" s="202"/>
      <c r="RPA31" s="202"/>
      <c r="RPB31" s="202"/>
      <c r="RPC31" s="202"/>
      <c r="RPD31" s="202"/>
      <c r="RPE31" s="202"/>
      <c r="RPF31" s="202"/>
      <c r="RPG31" s="202"/>
      <c r="RPH31" s="202"/>
      <c r="RPI31" s="202"/>
      <c r="RPJ31" s="202"/>
      <c r="RPK31" s="202"/>
      <c r="RPL31" s="202"/>
      <c r="RPM31" s="202"/>
      <c r="RPN31" s="202"/>
      <c r="RPO31" s="202"/>
      <c r="RPP31" s="202"/>
      <c r="RPQ31" s="202"/>
      <c r="RPR31" s="202"/>
      <c r="RPS31" s="202"/>
      <c r="RPT31" s="202"/>
      <c r="RPU31" s="202"/>
      <c r="RPV31" s="202"/>
      <c r="RPW31" s="202"/>
      <c r="RPX31" s="202"/>
      <c r="RPY31" s="202"/>
      <c r="RPZ31" s="202"/>
      <c r="RQA31" s="202"/>
      <c r="RQB31" s="202"/>
      <c r="RQC31" s="202"/>
      <c r="RQD31" s="202"/>
      <c r="RQE31" s="202"/>
      <c r="RQF31" s="202"/>
      <c r="RQG31" s="202"/>
      <c r="RQH31" s="202"/>
      <c r="RQI31" s="202"/>
      <c r="RQJ31" s="202"/>
      <c r="RQK31" s="202"/>
      <c r="RQL31" s="202"/>
      <c r="RQM31" s="202"/>
      <c r="RQN31" s="202"/>
      <c r="RQO31" s="202"/>
      <c r="RQP31" s="202"/>
      <c r="RQQ31" s="202"/>
      <c r="RQR31" s="202"/>
      <c r="RQS31" s="202"/>
      <c r="RQT31" s="202"/>
      <c r="RQU31" s="202"/>
      <c r="RQV31" s="202"/>
      <c r="RQW31" s="202"/>
      <c r="RQX31" s="202"/>
      <c r="RQY31" s="202"/>
      <c r="RQZ31" s="202"/>
      <c r="RRA31" s="202"/>
      <c r="RRB31" s="202"/>
      <c r="RRC31" s="202"/>
      <c r="RRD31" s="202"/>
      <c r="RRE31" s="202"/>
      <c r="RRF31" s="202"/>
      <c r="RRG31" s="202"/>
      <c r="RRH31" s="202"/>
      <c r="RRI31" s="202"/>
      <c r="RRJ31" s="202"/>
      <c r="RRK31" s="202"/>
      <c r="RRL31" s="202"/>
      <c r="RRM31" s="202"/>
      <c r="RRN31" s="202"/>
      <c r="RRO31" s="202"/>
      <c r="RRP31" s="202"/>
      <c r="RRQ31" s="202"/>
      <c r="RRR31" s="202"/>
      <c r="RRS31" s="202"/>
      <c r="RRT31" s="202"/>
      <c r="RRU31" s="202"/>
      <c r="RRV31" s="202"/>
      <c r="RRW31" s="202"/>
      <c r="RRX31" s="202"/>
      <c r="RRY31" s="202"/>
      <c r="RRZ31" s="202"/>
      <c r="RSA31" s="202"/>
      <c r="RSB31" s="202"/>
      <c r="RSC31" s="202"/>
      <c r="RSD31" s="202"/>
      <c r="RSE31" s="202"/>
      <c r="RSF31" s="202"/>
      <c r="RSG31" s="202"/>
      <c r="RSH31" s="202"/>
      <c r="RSI31" s="202"/>
      <c r="RSJ31" s="202"/>
      <c r="RSK31" s="202"/>
      <c r="RSL31" s="202"/>
      <c r="RSM31" s="202"/>
      <c r="RSN31" s="202"/>
      <c r="RSO31" s="202"/>
      <c r="RSP31" s="202"/>
      <c r="RSQ31" s="202"/>
      <c r="RSR31" s="202"/>
      <c r="RSS31" s="202"/>
      <c r="RST31" s="202"/>
      <c r="RSU31" s="202"/>
      <c r="RSV31" s="202"/>
      <c r="RSW31" s="202"/>
      <c r="RSX31" s="202"/>
      <c r="RSY31" s="202"/>
      <c r="RSZ31" s="202"/>
      <c r="RTA31" s="202"/>
      <c r="RTB31" s="202"/>
      <c r="RTC31" s="202"/>
      <c r="RTD31" s="202"/>
      <c r="RTE31" s="202"/>
      <c r="RTF31" s="202"/>
      <c r="RTG31" s="202"/>
      <c r="RTH31" s="202"/>
      <c r="RTI31" s="202"/>
      <c r="RTJ31" s="202"/>
      <c r="RTK31" s="202"/>
      <c r="RTL31" s="202"/>
      <c r="RTM31" s="202"/>
      <c r="RTN31" s="202"/>
      <c r="RTO31" s="202"/>
      <c r="RTP31" s="202"/>
      <c r="RTQ31" s="202"/>
      <c r="RTR31" s="202"/>
      <c r="RTS31" s="202"/>
      <c r="RTT31" s="202"/>
      <c r="RTU31" s="202"/>
      <c r="RTV31" s="202"/>
      <c r="RTW31" s="202"/>
      <c r="RTX31" s="202"/>
      <c r="RTY31" s="202"/>
      <c r="RTZ31" s="202"/>
      <c r="RUA31" s="202"/>
      <c r="RUB31" s="202"/>
      <c r="RUC31" s="202"/>
      <c r="RUD31" s="202"/>
      <c r="RUE31" s="202"/>
      <c r="RUF31" s="202"/>
      <c r="RUG31" s="202"/>
      <c r="RUH31" s="202"/>
      <c r="RUI31" s="202"/>
      <c r="RUJ31" s="202"/>
      <c r="RUK31" s="202"/>
      <c r="RUL31" s="202"/>
      <c r="RUM31" s="202"/>
      <c r="RUN31" s="202"/>
      <c r="RUO31" s="202"/>
      <c r="RUP31" s="202"/>
      <c r="RUQ31" s="202"/>
      <c r="RUR31" s="202"/>
      <c r="RUS31" s="202"/>
      <c r="RUT31" s="202"/>
      <c r="RUU31" s="202"/>
      <c r="RUV31" s="202"/>
      <c r="RUW31" s="202"/>
      <c r="RUX31" s="202"/>
      <c r="RUY31" s="202"/>
      <c r="RUZ31" s="202"/>
      <c r="RVA31" s="202"/>
      <c r="RVB31" s="202"/>
      <c r="RVC31" s="202"/>
      <c r="RVD31" s="202"/>
      <c r="RVE31" s="202"/>
      <c r="RVF31" s="202"/>
      <c r="RVG31" s="202"/>
      <c r="RVH31" s="202"/>
      <c r="RVI31" s="202"/>
      <c r="RVJ31" s="202"/>
      <c r="RVK31" s="202"/>
      <c r="RVL31" s="202"/>
      <c r="RVM31" s="202"/>
      <c r="RVN31" s="202"/>
      <c r="RVO31" s="202"/>
      <c r="RVP31" s="202"/>
      <c r="RVQ31" s="202"/>
      <c r="RVR31" s="202"/>
      <c r="RVS31" s="202"/>
      <c r="RVT31" s="202"/>
      <c r="RVU31" s="202"/>
      <c r="RVV31" s="202"/>
      <c r="RVW31" s="202"/>
      <c r="RVX31" s="202"/>
      <c r="RVY31" s="202"/>
      <c r="RVZ31" s="202"/>
      <c r="RWA31" s="202"/>
      <c r="RWB31" s="202"/>
      <c r="RWC31" s="202"/>
      <c r="RWD31" s="202"/>
      <c r="RWE31" s="202"/>
      <c r="RWF31" s="202"/>
      <c r="RWG31" s="202"/>
      <c r="RWH31" s="202"/>
      <c r="RWI31" s="202"/>
      <c r="RWJ31" s="202"/>
      <c r="RWK31" s="202"/>
      <c r="RWL31" s="202"/>
      <c r="RWM31" s="202"/>
      <c r="RWN31" s="202"/>
      <c r="RWO31" s="202"/>
      <c r="RWP31" s="202"/>
      <c r="RWQ31" s="202"/>
      <c r="RWR31" s="202"/>
      <c r="RWS31" s="202"/>
      <c r="RWT31" s="202"/>
      <c r="RWU31" s="202"/>
      <c r="RWV31" s="202"/>
      <c r="RWW31" s="202"/>
      <c r="RWX31" s="202"/>
      <c r="RWY31" s="202"/>
      <c r="RWZ31" s="202"/>
      <c r="RXA31" s="202"/>
      <c r="RXB31" s="202"/>
      <c r="RXC31" s="202"/>
      <c r="RXD31" s="202"/>
      <c r="RXE31" s="202"/>
      <c r="RXF31" s="202"/>
      <c r="RXG31" s="202"/>
      <c r="RXH31" s="202"/>
      <c r="RXI31" s="202"/>
      <c r="RXJ31" s="202"/>
      <c r="RXK31" s="202"/>
      <c r="RXL31" s="202"/>
      <c r="RXM31" s="202"/>
      <c r="RXN31" s="202"/>
      <c r="RXO31" s="202"/>
      <c r="RXP31" s="202"/>
      <c r="RXQ31" s="202"/>
      <c r="RXR31" s="202"/>
      <c r="RXS31" s="202"/>
      <c r="RXT31" s="202"/>
      <c r="RXU31" s="202"/>
      <c r="RXV31" s="202"/>
      <c r="RXW31" s="202"/>
      <c r="RXX31" s="202"/>
      <c r="RXY31" s="202"/>
      <c r="RXZ31" s="202"/>
      <c r="RYA31" s="202"/>
      <c r="RYB31" s="202"/>
      <c r="RYC31" s="202"/>
      <c r="RYD31" s="202"/>
      <c r="RYE31" s="202"/>
      <c r="RYF31" s="202"/>
      <c r="RYG31" s="202"/>
      <c r="RYH31" s="202"/>
      <c r="RYI31" s="202"/>
      <c r="RYJ31" s="202"/>
      <c r="RYK31" s="202"/>
      <c r="RYL31" s="202"/>
      <c r="RYM31" s="202"/>
      <c r="RYN31" s="202"/>
      <c r="RYO31" s="202"/>
      <c r="RYP31" s="202"/>
      <c r="RYQ31" s="202"/>
      <c r="RYR31" s="202"/>
      <c r="RYS31" s="202"/>
      <c r="RYT31" s="202"/>
      <c r="RYU31" s="202"/>
      <c r="RYV31" s="202"/>
      <c r="RYW31" s="202"/>
      <c r="RYX31" s="202"/>
      <c r="RYY31" s="202"/>
      <c r="RYZ31" s="202"/>
      <c r="RZA31" s="202"/>
      <c r="RZB31" s="202"/>
      <c r="RZC31" s="202"/>
      <c r="RZD31" s="202"/>
      <c r="RZE31" s="202"/>
      <c r="RZF31" s="202"/>
      <c r="RZG31" s="202"/>
      <c r="RZH31" s="202"/>
      <c r="RZI31" s="202"/>
      <c r="RZJ31" s="202"/>
      <c r="RZK31" s="202"/>
      <c r="RZL31" s="202"/>
      <c r="RZM31" s="202"/>
      <c r="RZN31" s="202"/>
      <c r="RZO31" s="202"/>
      <c r="RZP31" s="202"/>
      <c r="RZQ31" s="202"/>
      <c r="RZR31" s="202"/>
      <c r="RZS31" s="202"/>
      <c r="RZT31" s="202"/>
      <c r="RZU31" s="202"/>
      <c r="RZV31" s="202"/>
      <c r="RZW31" s="202"/>
      <c r="RZX31" s="202"/>
      <c r="RZY31" s="202"/>
      <c r="RZZ31" s="202"/>
      <c r="SAA31" s="202"/>
      <c r="SAB31" s="202"/>
      <c r="SAC31" s="202"/>
      <c r="SAD31" s="202"/>
      <c r="SAE31" s="202"/>
      <c r="SAF31" s="202"/>
      <c r="SAG31" s="202"/>
      <c r="SAH31" s="202"/>
      <c r="SAI31" s="202"/>
      <c r="SAJ31" s="202"/>
      <c r="SAK31" s="202"/>
      <c r="SAL31" s="202"/>
      <c r="SAM31" s="202"/>
      <c r="SAN31" s="202"/>
      <c r="SAO31" s="202"/>
      <c r="SAP31" s="202"/>
      <c r="SAQ31" s="202"/>
      <c r="SAR31" s="202"/>
      <c r="SAS31" s="202"/>
      <c r="SAT31" s="202"/>
      <c r="SAU31" s="202"/>
      <c r="SAV31" s="202"/>
      <c r="SAW31" s="202"/>
      <c r="SAX31" s="202"/>
      <c r="SAY31" s="202"/>
      <c r="SAZ31" s="202"/>
      <c r="SBA31" s="202"/>
      <c r="SBB31" s="202"/>
      <c r="SBC31" s="202"/>
      <c r="SBD31" s="202"/>
      <c r="SBE31" s="202"/>
      <c r="SBF31" s="202"/>
      <c r="SBG31" s="202"/>
      <c r="SBH31" s="202"/>
      <c r="SBI31" s="202"/>
      <c r="SBJ31" s="202"/>
      <c r="SBK31" s="202"/>
      <c r="SBL31" s="202"/>
      <c r="SBM31" s="202"/>
      <c r="SBN31" s="202"/>
      <c r="SBO31" s="202"/>
      <c r="SBP31" s="202"/>
      <c r="SBQ31" s="202"/>
      <c r="SBR31" s="202"/>
      <c r="SBS31" s="202"/>
      <c r="SBT31" s="202"/>
      <c r="SBU31" s="202"/>
      <c r="SBV31" s="202"/>
      <c r="SBW31" s="202"/>
      <c r="SBX31" s="202"/>
      <c r="SBY31" s="202"/>
      <c r="SBZ31" s="202"/>
      <c r="SCA31" s="202"/>
      <c r="SCB31" s="202"/>
      <c r="SCC31" s="202"/>
      <c r="SCD31" s="202"/>
      <c r="SCE31" s="202"/>
      <c r="SCF31" s="202"/>
      <c r="SCG31" s="202"/>
      <c r="SCH31" s="202"/>
      <c r="SCI31" s="202"/>
      <c r="SCJ31" s="202"/>
      <c r="SCK31" s="202"/>
      <c r="SCL31" s="202"/>
      <c r="SCM31" s="202"/>
      <c r="SCN31" s="202"/>
      <c r="SCO31" s="202"/>
      <c r="SCP31" s="202"/>
      <c r="SCQ31" s="202"/>
      <c r="SCR31" s="202"/>
      <c r="SCS31" s="202"/>
      <c r="SCT31" s="202"/>
      <c r="SCU31" s="202"/>
      <c r="SCV31" s="202"/>
      <c r="SCW31" s="202"/>
      <c r="SCX31" s="202"/>
      <c r="SCY31" s="202"/>
      <c r="SCZ31" s="202"/>
      <c r="SDA31" s="202"/>
      <c r="SDB31" s="202"/>
      <c r="SDC31" s="202"/>
      <c r="SDD31" s="202"/>
      <c r="SDE31" s="202"/>
      <c r="SDF31" s="202"/>
      <c r="SDG31" s="202"/>
      <c r="SDH31" s="202"/>
      <c r="SDI31" s="202"/>
      <c r="SDJ31" s="202"/>
      <c r="SDK31" s="202"/>
      <c r="SDL31" s="202"/>
      <c r="SDM31" s="202"/>
      <c r="SDN31" s="202"/>
      <c r="SDO31" s="202"/>
      <c r="SDP31" s="202"/>
      <c r="SDQ31" s="202"/>
      <c r="SDR31" s="202"/>
      <c r="SDS31" s="202"/>
      <c r="SDT31" s="202"/>
      <c r="SDU31" s="202"/>
      <c r="SDV31" s="202"/>
      <c r="SDW31" s="202"/>
      <c r="SDX31" s="202"/>
      <c r="SDY31" s="202"/>
      <c r="SDZ31" s="202"/>
      <c r="SEA31" s="202"/>
      <c r="SEB31" s="202"/>
      <c r="SEC31" s="202"/>
      <c r="SED31" s="202"/>
      <c r="SEE31" s="202"/>
      <c r="SEF31" s="202"/>
      <c r="SEG31" s="202"/>
      <c r="SEH31" s="202"/>
      <c r="SEI31" s="202"/>
      <c r="SEJ31" s="202"/>
      <c r="SEK31" s="202"/>
      <c r="SEL31" s="202"/>
      <c r="SEM31" s="202"/>
      <c r="SEN31" s="202"/>
      <c r="SEO31" s="202"/>
      <c r="SEP31" s="202"/>
      <c r="SEQ31" s="202"/>
      <c r="SER31" s="202"/>
      <c r="SES31" s="202"/>
      <c r="SET31" s="202"/>
      <c r="SEU31" s="202"/>
      <c r="SEV31" s="202"/>
      <c r="SEW31" s="202"/>
      <c r="SEX31" s="202"/>
      <c r="SEY31" s="202"/>
      <c r="SEZ31" s="202"/>
      <c r="SFA31" s="202"/>
      <c r="SFB31" s="202"/>
      <c r="SFC31" s="202"/>
      <c r="SFD31" s="202"/>
      <c r="SFE31" s="202"/>
      <c r="SFF31" s="202"/>
      <c r="SFG31" s="202"/>
      <c r="SFH31" s="202"/>
      <c r="SFI31" s="202"/>
      <c r="SFJ31" s="202"/>
      <c r="SFK31" s="202"/>
      <c r="SFL31" s="202"/>
      <c r="SFM31" s="202"/>
      <c r="SFN31" s="202"/>
      <c r="SFO31" s="202"/>
      <c r="SFP31" s="202"/>
      <c r="SFQ31" s="202"/>
      <c r="SFR31" s="202"/>
      <c r="SFS31" s="202"/>
      <c r="SFT31" s="202"/>
      <c r="SFU31" s="202"/>
      <c r="SFV31" s="202"/>
      <c r="SFW31" s="202"/>
      <c r="SFX31" s="202"/>
      <c r="SFY31" s="202"/>
      <c r="SFZ31" s="202"/>
      <c r="SGA31" s="202"/>
      <c r="SGB31" s="202"/>
      <c r="SGC31" s="202"/>
      <c r="SGD31" s="202"/>
      <c r="SGE31" s="202"/>
      <c r="SGF31" s="202"/>
      <c r="SGG31" s="202"/>
      <c r="SGH31" s="202"/>
      <c r="SGI31" s="202"/>
      <c r="SGJ31" s="202"/>
      <c r="SGK31" s="202"/>
      <c r="SGL31" s="202"/>
      <c r="SGM31" s="202"/>
      <c r="SGN31" s="202"/>
      <c r="SGO31" s="202"/>
      <c r="SGP31" s="202"/>
      <c r="SGQ31" s="202"/>
      <c r="SGR31" s="202"/>
      <c r="SGS31" s="202"/>
      <c r="SGT31" s="202"/>
      <c r="SGU31" s="202"/>
      <c r="SGV31" s="202"/>
      <c r="SGW31" s="202"/>
      <c r="SGX31" s="202"/>
      <c r="SGY31" s="202"/>
      <c r="SGZ31" s="202"/>
      <c r="SHA31" s="202"/>
      <c r="SHB31" s="202"/>
      <c r="SHC31" s="202"/>
      <c r="SHD31" s="202"/>
      <c r="SHE31" s="202"/>
      <c r="SHF31" s="202"/>
      <c r="SHG31" s="202"/>
      <c r="SHH31" s="202"/>
      <c r="SHI31" s="202"/>
      <c r="SHJ31" s="202"/>
      <c r="SHK31" s="202"/>
      <c r="SHL31" s="202"/>
      <c r="SHM31" s="202"/>
      <c r="SHN31" s="202"/>
      <c r="SHO31" s="202"/>
      <c r="SHP31" s="202"/>
      <c r="SHQ31" s="202"/>
      <c r="SHR31" s="202"/>
      <c r="SHS31" s="202"/>
      <c r="SHT31" s="202"/>
      <c r="SHU31" s="202"/>
      <c r="SHV31" s="202"/>
      <c r="SHW31" s="202"/>
      <c r="SHX31" s="202"/>
      <c r="SHY31" s="202"/>
      <c r="SHZ31" s="202"/>
      <c r="SIA31" s="202"/>
      <c r="SIB31" s="202"/>
      <c r="SIC31" s="202"/>
      <c r="SID31" s="202"/>
      <c r="SIE31" s="202"/>
      <c r="SIF31" s="202"/>
      <c r="SIG31" s="202"/>
      <c r="SIH31" s="202"/>
      <c r="SII31" s="202"/>
      <c r="SIJ31" s="202"/>
      <c r="SIK31" s="202"/>
      <c r="SIL31" s="202"/>
      <c r="SIM31" s="202"/>
      <c r="SIN31" s="202"/>
      <c r="SIO31" s="202"/>
      <c r="SIP31" s="202"/>
      <c r="SIQ31" s="202"/>
      <c r="SIR31" s="202"/>
      <c r="SIS31" s="202"/>
      <c r="SIT31" s="202"/>
      <c r="SIU31" s="202"/>
      <c r="SIV31" s="202"/>
      <c r="SIW31" s="202"/>
      <c r="SIX31" s="202"/>
      <c r="SIY31" s="202"/>
      <c r="SIZ31" s="202"/>
      <c r="SJA31" s="202"/>
      <c r="SJB31" s="202"/>
      <c r="SJC31" s="202"/>
      <c r="SJD31" s="202"/>
      <c r="SJE31" s="202"/>
      <c r="SJF31" s="202"/>
      <c r="SJG31" s="202"/>
      <c r="SJH31" s="202"/>
      <c r="SJI31" s="202"/>
      <c r="SJJ31" s="202"/>
      <c r="SJK31" s="202"/>
      <c r="SJL31" s="202"/>
      <c r="SJM31" s="202"/>
      <c r="SJN31" s="202"/>
      <c r="SJO31" s="202"/>
      <c r="SJP31" s="202"/>
      <c r="SJQ31" s="202"/>
      <c r="SJR31" s="202"/>
      <c r="SJS31" s="202"/>
      <c r="SJT31" s="202"/>
      <c r="SJU31" s="202"/>
      <c r="SJV31" s="202"/>
      <c r="SJW31" s="202"/>
      <c r="SJX31" s="202"/>
      <c r="SJY31" s="202"/>
      <c r="SJZ31" s="202"/>
      <c r="SKA31" s="202"/>
      <c r="SKB31" s="202"/>
      <c r="SKC31" s="202"/>
      <c r="SKD31" s="202"/>
      <c r="SKE31" s="202"/>
      <c r="SKF31" s="202"/>
      <c r="SKG31" s="202"/>
      <c r="SKH31" s="202"/>
      <c r="SKI31" s="202"/>
      <c r="SKJ31" s="202"/>
      <c r="SKK31" s="202"/>
      <c r="SKL31" s="202"/>
      <c r="SKM31" s="202"/>
      <c r="SKN31" s="202"/>
      <c r="SKO31" s="202"/>
      <c r="SKP31" s="202"/>
      <c r="SKQ31" s="202"/>
      <c r="SKR31" s="202"/>
      <c r="SKS31" s="202"/>
      <c r="SKT31" s="202"/>
      <c r="SKU31" s="202"/>
      <c r="SKV31" s="202"/>
      <c r="SKW31" s="202"/>
      <c r="SKX31" s="202"/>
      <c r="SKY31" s="202"/>
      <c r="SKZ31" s="202"/>
      <c r="SLA31" s="202"/>
      <c r="SLB31" s="202"/>
      <c r="SLC31" s="202"/>
      <c r="SLD31" s="202"/>
      <c r="SLE31" s="202"/>
      <c r="SLF31" s="202"/>
      <c r="SLG31" s="202"/>
      <c r="SLH31" s="202"/>
      <c r="SLI31" s="202"/>
      <c r="SLJ31" s="202"/>
      <c r="SLK31" s="202"/>
      <c r="SLL31" s="202"/>
      <c r="SLM31" s="202"/>
      <c r="SLN31" s="202"/>
      <c r="SLO31" s="202"/>
      <c r="SLP31" s="202"/>
      <c r="SLQ31" s="202"/>
      <c r="SLR31" s="202"/>
      <c r="SLS31" s="202"/>
      <c r="SLT31" s="202"/>
      <c r="SLU31" s="202"/>
      <c r="SLV31" s="202"/>
      <c r="SLW31" s="202"/>
      <c r="SLX31" s="202"/>
      <c r="SLY31" s="202"/>
      <c r="SLZ31" s="202"/>
      <c r="SMA31" s="202"/>
      <c r="SMB31" s="202"/>
      <c r="SMC31" s="202"/>
      <c r="SMD31" s="202"/>
      <c r="SME31" s="202"/>
      <c r="SMF31" s="202"/>
      <c r="SMG31" s="202"/>
      <c r="SMH31" s="202"/>
      <c r="SMI31" s="202"/>
      <c r="SMJ31" s="202"/>
      <c r="SMK31" s="202"/>
      <c r="SML31" s="202"/>
      <c r="SMM31" s="202"/>
      <c r="SMN31" s="202"/>
      <c r="SMO31" s="202"/>
      <c r="SMP31" s="202"/>
      <c r="SMQ31" s="202"/>
      <c r="SMR31" s="202"/>
      <c r="SMS31" s="202"/>
      <c r="SMT31" s="202"/>
      <c r="SMU31" s="202"/>
      <c r="SMV31" s="202"/>
      <c r="SMW31" s="202"/>
      <c r="SMX31" s="202"/>
      <c r="SMY31" s="202"/>
      <c r="SMZ31" s="202"/>
      <c r="SNA31" s="202"/>
      <c r="SNB31" s="202"/>
      <c r="SNC31" s="202"/>
      <c r="SND31" s="202"/>
      <c r="SNE31" s="202"/>
      <c r="SNF31" s="202"/>
      <c r="SNG31" s="202"/>
      <c r="SNH31" s="202"/>
      <c r="SNI31" s="202"/>
      <c r="SNJ31" s="202"/>
      <c r="SNK31" s="202"/>
      <c r="SNL31" s="202"/>
      <c r="SNM31" s="202"/>
      <c r="SNN31" s="202"/>
      <c r="SNO31" s="202"/>
      <c r="SNP31" s="202"/>
      <c r="SNQ31" s="202"/>
      <c r="SNR31" s="202"/>
      <c r="SNS31" s="202"/>
      <c r="SNT31" s="202"/>
      <c r="SNU31" s="202"/>
      <c r="SNV31" s="202"/>
      <c r="SNW31" s="202"/>
      <c r="SNX31" s="202"/>
      <c r="SNY31" s="202"/>
      <c r="SNZ31" s="202"/>
      <c r="SOA31" s="202"/>
      <c r="SOB31" s="202"/>
      <c r="SOC31" s="202"/>
      <c r="SOD31" s="202"/>
      <c r="SOE31" s="202"/>
      <c r="SOF31" s="202"/>
      <c r="SOG31" s="202"/>
      <c r="SOH31" s="202"/>
      <c r="SOI31" s="202"/>
      <c r="SOJ31" s="202"/>
      <c r="SOK31" s="202"/>
      <c r="SOL31" s="202"/>
      <c r="SOM31" s="202"/>
      <c r="SON31" s="202"/>
      <c r="SOO31" s="202"/>
      <c r="SOP31" s="202"/>
      <c r="SOQ31" s="202"/>
      <c r="SOR31" s="202"/>
      <c r="SOS31" s="202"/>
      <c r="SOT31" s="202"/>
      <c r="SOU31" s="202"/>
      <c r="SOV31" s="202"/>
      <c r="SOW31" s="202"/>
      <c r="SOX31" s="202"/>
      <c r="SOY31" s="202"/>
      <c r="SOZ31" s="202"/>
      <c r="SPA31" s="202"/>
      <c r="SPB31" s="202"/>
      <c r="SPC31" s="202"/>
      <c r="SPD31" s="202"/>
      <c r="SPE31" s="202"/>
      <c r="SPF31" s="202"/>
      <c r="SPG31" s="202"/>
      <c r="SPH31" s="202"/>
      <c r="SPI31" s="202"/>
      <c r="SPJ31" s="202"/>
      <c r="SPK31" s="202"/>
      <c r="SPL31" s="202"/>
      <c r="SPM31" s="202"/>
      <c r="SPN31" s="202"/>
      <c r="SPO31" s="202"/>
      <c r="SPP31" s="202"/>
      <c r="SPQ31" s="202"/>
      <c r="SPR31" s="202"/>
      <c r="SPS31" s="202"/>
      <c r="SPT31" s="202"/>
      <c r="SPU31" s="202"/>
      <c r="SPV31" s="202"/>
      <c r="SPW31" s="202"/>
      <c r="SPX31" s="202"/>
      <c r="SPY31" s="202"/>
      <c r="SPZ31" s="202"/>
      <c r="SQA31" s="202"/>
      <c r="SQB31" s="202"/>
      <c r="SQC31" s="202"/>
      <c r="SQD31" s="202"/>
      <c r="SQE31" s="202"/>
      <c r="SQF31" s="202"/>
      <c r="SQG31" s="202"/>
      <c r="SQH31" s="202"/>
      <c r="SQI31" s="202"/>
      <c r="SQJ31" s="202"/>
      <c r="SQK31" s="202"/>
      <c r="SQL31" s="202"/>
      <c r="SQM31" s="202"/>
      <c r="SQN31" s="202"/>
      <c r="SQO31" s="202"/>
      <c r="SQP31" s="202"/>
      <c r="SQQ31" s="202"/>
      <c r="SQR31" s="202"/>
      <c r="SQS31" s="202"/>
      <c r="SQT31" s="202"/>
      <c r="SQU31" s="202"/>
      <c r="SQV31" s="202"/>
      <c r="SQW31" s="202"/>
      <c r="SQX31" s="202"/>
      <c r="SQY31" s="202"/>
      <c r="SQZ31" s="202"/>
      <c r="SRA31" s="202"/>
      <c r="SRB31" s="202"/>
      <c r="SRC31" s="202"/>
      <c r="SRD31" s="202"/>
      <c r="SRE31" s="202"/>
      <c r="SRF31" s="202"/>
      <c r="SRG31" s="202"/>
      <c r="SRH31" s="202"/>
      <c r="SRI31" s="202"/>
      <c r="SRJ31" s="202"/>
      <c r="SRK31" s="202"/>
      <c r="SRL31" s="202"/>
      <c r="SRM31" s="202"/>
      <c r="SRN31" s="202"/>
      <c r="SRO31" s="202"/>
      <c r="SRP31" s="202"/>
      <c r="SRQ31" s="202"/>
      <c r="SRR31" s="202"/>
      <c r="SRS31" s="202"/>
      <c r="SRT31" s="202"/>
      <c r="SRU31" s="202"/>
      <c r="SRV31" s="202"/>
      <c r="SRW31" s="202"/>
      <c r="SRX31" s="202"/>
      <c r="SRY31" s="202"/>
      <c r="SRZ31" s="202"/>
      <c r="SSA31" s="202"/>
      <c r="SSB31" s="202"/>
      <c r="SSC31" s="202"/>
      <c r="SSD31" s="202"/>
      <c r="SSE31" s="202"/>
      <c r="SSF31" s="202"/>
      <c r="SSG31" s="202"/>
      <c r="SSH31" s="202"/>
      <c r="SSI31" s="202"/>
      <c r="SSJ31" s="202"/>
      <c r="SSK31" s="202"/>
      <c r="SSL31" s="202"/>
      <c r="SSM31" s="202"/>
      <c r="SSN31" s="202"/>
      <c r="SSO31" s="202"/>
      <c r="SSP31" s="202"/>
      <c r="SSQ31" s="202"/>
      <c r="SSR31" s="202"/>
      <c r="SSS31" s="202"/>
      <c r="SST31" s="202"/>
      <c r="SSU31" s="202"/>
      <c r="SSV31" s="202"/>
      <c r="SSW31" s="202"/>
      <c r="SSX31" s="202"/>
      <c r="SSY31" s="202"/>
      <c r="SSZ31" s="202"/>
      <c r="STA31" s="202"/>
      <c r="STB31" s="202"/>
      <c r="STC31" s="202"/>
      <c r="STD31" s="202"/>
      <c r="STE31" s="202"/>
      <c r="STF31" s="202"/>
      <c r="STG31" s="202"/>
      <c r="STH31" s="202"/>
      <c r="STI31" s="202"/>
      <c r="STJ31" s="202"/>
      <c r="STK31" s="202"/>
      <c r="STL31" s="202"/>
      <c r="STM31" s="202"/>
      <c r="STN31" s="202"/>
      <c r="STO31" s="202"/>
      <c r="STP31" s="202"/>
      <c r="STQ31" s="202"/>
      <c r="STR31" s="202"/>
      <c r="STS31" s="202"/>
      <c r="STT31" s="202"/>
      <c r="STU31" s="202"/>
      <c r="STV31" s="202"/>
      <c r="STW31" s="202"/>
      <c r="STX31" s="202"/>
      <c r="STY31" s="202"/>
      <c r="STZ31" s="202"/>
      <c r="SUA31" s="202"/>
      <c r="SUB31" s="202"/>
      <c r="SUC31" s="202"/>
      <c r="SUD31" s="202"/>
      <c r="SUE31" s="202"/>
      <c r="SUF31" s="202"/>
      <c r="SUG31" s="202"/>
      <c r="SUH31" s="202"/>
      <c r="SUI31" s="202"/>
      <c r="SUJ31" s="202"/>
      <c r="SUK31" s="202"/>
      <c r="SUL31" s="202"/>
      <c r="SUM31" s="202"/>
      <c r="SUN31" s="202"/>
      <c r="SUO31" s="202"/>
      <c r="SUP31" s="202"/>
      <c r="SUQ31" s="202"/>
      <c r="SUR31" s="202"/>
      <c r="SUS31" s="202"/>
      <c r="SUT31" s="202"/>
      <c r="SUU31" s="202"/>
      <c r="SUV31" s="202"/>
      <c r="SUW31" s="202"/>
      <c r="SUX31" s="202"/>
      <c r="SUY31" s="202"/>
      <c r="SUZ31" s="202"/>
      <c r="SVA31" s="202"/>
      <c r="SVB31" s="202"/>
      <c r="SVC31" s="202"/>
      <c r="SVD31" s="202"/>
      <c r="SVE31" s="202"/>
      <c r="SVF31" s="202"/>
      <c r="SVG31" s="202"/>
      <c r="SVH31" s="202"/>
      <c r="SVI31" s="202"/>
      <c r="SVJ31" s="202"/>
      <c r="SVK31" s="202"/>
      <c r="SVL31" s="202"/>
      <c r="SVM31" s="202"/>
      <c r="SVN31" s="202"/>
      <c r="SVO31" s="202"/>
      <c r="SVP31" s="202"/>
      <c r="SVQ31" s="202"/>
      <c r="SVR31" s="202"/>
      <c r="SVS31" s="202"/>
      <c r="SVT31" s="202"/>
      <c r="SVU31" s="202"/>
      <c r="SVV31" s="202"/>
      <c r="SVW31" s="202"/>
      <c r="SVX31" s="202"/>
      <c r="SVY31" s="202"/>
      <c r="SVZ31" s="202"/>
      <c r="SWA31" s="202"/>
      <c r="SWB31" s="202"/>
      <c r="SWC31" s="202"/>
      <c r="SWD31" s="202"/>
      <c r="SWE31" s="202"/>
      <c r="SWF31" s="202"/>
      <c r="SWG31" s="202"/>
      <c r="SWH31" s="202"/>
      <c r="SWI31" s="202"/>
      <c r="SWJ31" s="202"/>
      <c r="SWK31" s="202"/>
      <c r="SWL31" s="202"/>
      <c r="SWM31" s="202"/>
      <c r="SWN31" s="202"/>
      <c r="SWO31" s="202"/>
      <c r="SWP31" s="202"/>
      <c r="SWQ31" s="202"/>
      <c r="SWR31" s="202"/>
      <c r="SWS31" s="202"/>
      <c r="SWT31" s="202"/>
      <c r="SWU31" s="202"/>
      <c r="SWV31" s="202"/>
      <c r="SWW31" s="202"/>
      <c r="SWX31" s="202"/>
      <c r="SWY31" s="202"/>
      <c r="SWZ31" s="202"/>
      <c r="SXA31" s="202"/>
      <c r="SXB31" s="202"/>
      <c r="SXC31" s="202"/>
      <c r="SXD31" s="202"/>
      <c r="SXE31" s="202"/>
      <c r="SXF31" s="202"/>
      <c r="SXG31" s="202"/>
      <c r="SXH31" s="202"/>
      <c r="SXI31" s="202"/>
      <c r="SXJ31" s="202"/>
      <c r="SXK31" s="202"/>
      <c r="SXL31" s="202"/>
      <c r="SXM31" s="202"/>
      <c r="SXN31" s="202"/>
      <c r="SXO31" s="202"/>
      <c r="SXP31" s="202"/>
      <c r="SXQ31" s="202"/>
      <c r="SXR31" s="202"/>
      <c r="SXS31" s="202"/>
      <c r="SXT31" s="202"/>
      <c r="SXU31" s="202"/>
      <c r="SXV31" s="202"/>
      <c r="SXW31" s="202"/>
      <c r="SXX31" s="202"/>
      <c r="SXY31" s="202"/>
      <c r="SXZ31" s="202"/>
      <c r="SYA31" s="202"/>
      <c r="SYB31" s="202"/>
      <c r="SYC31" s="202"/>
      <c r="SYD31" s="202"/>
      <c r="SYE31" s="202"/>
      <c r="SYF31" s="202"/>
      <c r="SYG31" s="202"/>
      <c r="SYH31" s="202"/>
      <c r="SYI31" s="202"/>
      <c r="SYJ31" s="202"/>
      <c r="SYK31" s="202"/>
      <c r="SYL31" s="202"/>
      <c r="SYM31" s="202"/>
      <c r="SYN31" s="202"/>
      <c r="SYO31" s="202"/>
      <c r="SYP31" s="202"/>
      <c r="SYQ31" s="202"/>
      <c r="SYR31" s="202"/>
      <c r="SYS31" s="202"/>
      <c r="SYT31" s="202"/>
      <c r="SYU31" s="202"/>
      <c r="SYV31" s="202"/>
      <c r="SYW31" s="202"/>
      <c r="SYX31" s="202"/>
      <c r="SYY31" s="202"/>
      <c r="SYZ31" s="202"/>
      <c r="SZA31" s="202"/>
      <c r="SZB31" s="202"/>
      <c r="SZC31" s="202"/>
      <c r="SZD31" s="202"/>
      <c r="SZE31" s="202"/>
      <c r="SZF31" s="202"/>
      <c r="SZG31" s="202"/>
      <c r="SZH31" s="202"/>
      <c r="SZI31" s="202"/>
      <c r="SZJ31" s="202"/>
      <c r="SZK31" s="202"/>
      <c r="SZL31" s="202"/>
      <c r="SZM31" s="202"/>
      <c r="SZN31" s="202"/>
      <c r="SZO31" s="202"/>
      <c r="SZP31" s="202"/>
      <c r="SZQ31" s="202"/>
      <c r="SZR31" s="202"/>
      <c r="SZS31" s="202"/>
      <c r="SZT31" s="202"/>
      <c r="SZU31" s="202"/>
      <c r="SZV31" s="202"/>
      <c r="SZW31" s="202"/>
      <c r="SZX31" s="202"/>
      <c r="SZY31" s="202"/>
      <c r="SZZ31" s="202"/>
      <c r="TAA31" s="202"/>
      <c r="TAB31" s="202"/>
      <c r="TAC31" s="202"/>
      <c r="TAD31" s="202"/>
      <c r="TAE31" s="202"/>
      <c r="TAF31" s="202"/>
      <c r="TAG31" s="202"/>
      <c r="TAH31" s="202"/>
      <c r="TAI31" s="202"/>
      <c r="TAJ31" s="202"/>
      <c r="TAK31" s="202"/>
      <c r="TAL31" s="202"/>
      <c r="TAM31" s="202"/>
      <c r="TAN31" s="202"/>
      <c r="TAO31" s="202"/>
      <c r="TAP31" s="202"/>
      <c r="TAQ31" s="202"/>
      <c r="TAR31" s="202"/>
      <c r="TAS31" s="202"/>
      <c r="TAT31" s="202"/>
      <c r="TAU31" s="202"/>
      <c r="TAV31" s="202"/>
      <c r="TAW31" s="202"/>
      <c r="TAX31" s="202"/>
      <c r="TAY31" s="202"/>
      <c r="TAZ31" s="202"/>
      <c r="TBA31" s="202"/>
      <c r="TBB31" s="202"/>
      <c r="TBC31" s="202"/>
      <c r="TBD31" s="202"/>
      <c r="TBE31" s="202"/>
      <c r="TBF31" s="202"/>
      <c r="TBG31" s="202"/>
      <c r="TBH31" s="202"/>
      <c r="TBI31" s="202"/>
      <c r="TBJ31" s="202"/>
      <c r="TBK31" s="202"/>
      <c r="TBL31" s="202"/>
      <c r="TBM31" s="202"/>
      <c r="TBN31" s="202"/>
      <c r="TBO31" s="202"/>
      <c r="TBP31" s="202"/>
      <c r="TBQ31" s="202"/>
      <c r="TBR31" s="202"/>
      <c r="TBS31" s="202"/>
      <c r="TBT31" s="202"/>
      <c r="TBU31" s="202"/>
      <c r="TBV31" s="202"/>
      <c r="TBW31" s="202"/>
      <c r="TBX31" s="202"/>
      <c r="TBY31" s="202"/>
      <c r="TBZ31" s="202"/>
      <c r="TCA31" s="202"/>
      <c r="TCB31" s="202"/>
      <c r="TCC31" s="202"/>
      <c r="TCD31" s="202"/>
      <c r="TCE31" s="202"/>
      <c r="TCF31" s="202"/>
      <c r="TCG31" s="202"/>
      <c r="TCH31" s="202"/>
      <c r="TCI31" s="202"/>
      <c r="TCJ31" s="202"/>
      <c r="TCK31" s="202"/>
      <c r="TCL31" s="202"/>
      <c r="TCM31" s="202"/>
      <c r="TCN31" s="202"/>
      <c r="TCO31" s="202"/>
      <c r="TCP31" s="202"/>
      <c r="TCQ31" s="202"/>
      <c r="TCR31" s="202"/>
      <c r="TCS31" s="202"/>
      <c r="TCT31" s="202"/>
      <c r="TCU31" s="202"/>
      <c r="TCV31" s="202"/>
      <c r="TCW31" s="202"/>
      <c r="TCX31" s="202"/>
      <c r="TCY31" s="202"/>
      <c r="TCZ31" s="202"/>
      <c r="TDA31" s="202"/>
      <c r="TDB31" s="202"/>
      <c r="TDC31" s="202"/>
      <c r="TDD31" s="202"/>
      <c r="TDE31" s="202"/>
      <c r="TDF31" s="202"/>
      <c r="TDG31" s="202"/>
      <c r="TDH31" s="202"/>
      <c r="TDI31" s="202"/>
      <c r="TDJ31" s="202"/>
      <c r="TDK31" s="202"/>
      <c r="TDL31" s="202"/>
      <c r="TDM31" s="202"/>
      <c r="TDN31" s="202"/>
      <c r="TDO31" s="202"/>
      <c r="TDP31" s="202"/>
      <c r="TDQ31" s="202"/>
      <c r="TDR31" s="202"/>
      <c r="TDS31" s="202"/>
      <c r="TDT31" s="202"/>
      <c r="TDU31" s="202"/>
      <c r="TDV31" s="202"/>
      <c r="TDW31" s="202"/>
      <c r="TDX31" s="202"/>
      <c r="TDY31" s="202"/>
      <c r="TDZ31" s="202"/>
      <c r="TEA31" s="202"/>
      <c r="TEB31" s="202"/>
      <c r="TEC31" s="202"/>
      <c r="TED31" s="202"/>
      <c r="TEE31" s="202"/>
      <c r="TEF31" s="202"/>
      <c r="TEG31" s="202"/>
      <c r="TEH31" s="202"/>
      <c r="TEI31" s="202"/>
      <c r="TEJ31" s="202"/>
      <c r="TEK31" s="202"/>
      <c r="TEL31" s="202"/>
      <c r="TEM31" s="202"/>
      <c r="TEN31" s="202"/>
      <c r="TEO31" s="202"/>
      <c r="TEP31" s="202"/>
      <c r="TEQ31" s="202"/>
      <c r="TER31" s="202"/>
      <c r="TES31" s="202"/>
      <c r="TET31" s="202"/>
      <c r="TEU31" s="202"/>
      <c r="TEV31" s="202"/>
      <c r="TEW31" s="202"/>
      <c r="TEX31" s="202"/>
      <c r="TEY31" s="202"/>
      <c r="TEZ31" s="202"/>
      <c r="TFA31" s="202"/>
      <c r="TFB31" s="202"/>
      <c r="TFC31" s="202"/>
      <c r="TFD31" s="202"/>
      <c r="TFE31" s="202"/>
      <c r="TFF31" s="202"/>
      <c r="TFG31" s="202"/>
      <c r="TFH31" s="202"/>
      <c r="TFI31" s="202"/>
      <c r="TFJ31" s="202"/>
      <c r="TFK31" s="202"/>
      <c r="TFL31" s="202"/>
      <c r="TFM31" s="202"/>
      <c r="TFN31" s="202"/>
      <c r="TFO31" s="202"/>
      <c r="TFP31" s="202"/>
      <c r="TFQ31" s="202"/>
      <c r="TFR31" s="202"/>
      <c r="TFS31" s="202"/>
      <c r="TFT31" s="202"/>
      <c r="TFU31" s="202"/>
      <c r="TFV31" s="202"/>
      <c r="TFW31" s="202"/>
      <c r="TFX31" s="202"/>
      <c r="TFY31" s="202"/>
      <c r="TFZ31" s="202"/>
      <c r="TGA31" s="202"/>
      <c r="TGB31" s="202"/>
      <c r="TGC31" s="202"/>
      <c r="TGD31" s="202"/>
      <c r="TGE31" s="202"/>
      <c r="TGF31" s="202"/>
      <c r="TGG31" s="202"/>
      <c r="TGH31" s="202"/>
      <c r="TGI31" s="202"/>
      <c r="TGJ31" s="202"/>
      <c r="TGK31" s="202"/>
      <c r="TGL31" s="202"/>
      <c r="TGM31" s="202"/>
      <c r="TGN31" s="202"/>
      <c r="TGO31" s="202"/>
      <c r="TGP31" s="202"/>
      <c r="TGQ31" s="202"/>
      <c r="TGR31" s="202"/>
      <c r="TGS31" s="202"/>
      <c r="TGT31" s="202"/>
      <c r="TGU31" s="202"/>
      <c r="TGV31" s="202"/>
      <c r="TGW31" s="202"/>
      <c r="TGX31" s="202"/>
      <c r="TGY31" s="202"/>
      <c r="TGZ31" s="202"/>
      <c r="THA31" s="202"/>
      <c r="THB31" s="202"/>
      <c r="THC31" s="202"/>
      <c r="THD31" s="202"/>
      <c r="THE31" s="202"/>
      <c r="THF31" s="202"/>
      <c r="THG31" s="202"/>
      <c r="THH31" s="202"/>
      <c r="THI31" s="202"/>
      <c r="THJ31" s="202"/>
      <c r="THK31" s="202"/>
      <c r="THL31" s="202"/>
      <c r="THM31" s="202"/>
      <c r="THN31" s="202"/>
      <c r="THO31" s="202"/>
      <c r="THP31" s="202"/>
      <c r="THQ31" s="202"/>
      <c r="THR31" s="202"/>
      <c r="THS31" s="202"/>
      <c r="THT31" s="202"/>
      <c r="THU31" s="202"/>
      <c r="THV31" s="202"/>
      <c r="THW31" s="202"/>
      <c r="THX31" s="202"/>
      <c r="THY31" s="202"/>
      <c r="THZ31" s="202"/>
      <c r="TIA31" s="202"/>
      <c r="TIB31" s="202"/>
      <c r="TIC31" s="202"/>
      <c r="TID31" s="202"/>
      <c r="TIE31" s="202"/>
      <c r="TIF31" s="202"/>
      <c r="TIG31" s="202"/>
      <c r="TIH31" s="202"/>
      <c r="TII31" s="202"/>
      <c r="TIJ31" s="202"/>
      <c r="TIK31" s="202"/>
      <c r="TIL31" s="202"/>
      <c r="TIM31" s="202"/>
      <c r="TIN31" s="202"/>
      <c r="TIO31" s="202"/>
      <c r="TIP31" s="202"/>
      <c r="TIQ31" s="202"/>
      <c r="TIR31" s="202"/>
      <c r="TIS31" s="202"/>
      <c r="TIT31" s="202"/>
      <c r="TIU31" s="202"/>
      <c r="TIV31" s="202"/>
      <c r="TIW31" s="202"/>
      <c r="TIX31" s="202"/>
      <c r="TIY31" s="202"/>
      <c r="TIZ31" s="202"/>
      <c r="TJA31" s="202"/>
      <c r="TJB31" s="202"/>
      <c r="TJC31" s="202"/>
      <c r="TJD31" s="202"/>
      <c r="TJE31" s="202"/>
      <c r="TJF31" s="202"/>
      <c r="TJG31" s="202"/>
      <c r="TJH31" s="202"/>
      <c r="TJI31" s="202"/>
      <c r="TJJ31" s="202"/>
      <c r="TJK31" s="202"/>
      <c r="TJL31" s="202"/>
      <c r="TJM31" s="202"/>
      <c r="TJN31" s="202"/>
      <c r="TJO31" s="202"/>
      <c r="TJP31" s="202"/>
      <c r="TJQ31" s="202"/>
      <c r="TJR31" s="202"/>
      <c r="TJS31" s="202"/>
      <c r="TJT31" s="202"/>
      <c r="TJU31" s="202"/>
      <c r="TJV31" s="202"/>
      <c r="TJW31" s="202"/>
      <c r="TJX31" s="202"/>
      <c r="TJY31" s="202"/>
      <c r="TJZ31" s="202"/>
      <c r="TKA31" s="202"/>
      <c r="TKB31" s="202"/>
      <c r="TKC31" s="202"/>
      <c r="TKD31" s="202"/>
      <c r="TKE31" s="202"/>
      <c r="TKF31" s="202"/>
      <c r="TKG31" s="202"/>
      <c r="TKH31" s="202"/>
      <c r="TKI31" s="202"/>
      <c r="TKJ31" s="202"/>
      <c r="TKK31" s="202"/>
      <c r="TKL31" s="202"/>
      <c r="TKM31" s="202"/>
      <c r="TKN31" s="202"/>
      <c r="TKO31" s="202"/>
      <c r="TKP31" s="202"/>
      <c r="TKQ31" s="202"/>
      <c r="TKR31" s="202"/>
      <c r="TKS31" s="202"/>
      <c r="TKT31" s="202"/>
      <c r="TKU31" s="202"/>
      <c r="TKV31" s="202"/>
      <c r="TKW31" s="202"/>
      <c r="TKX31" s="202"/>
      <c r="TKY31" s="202"/>
      <c r="TKZ31" s="202"/>
      <c r="TLA31" s="202"/>
      <c r="TLB31" s="202"/>
      <c r="TLC31" s="202"/>
      <c r="TLD31" s="202"/>
      <c r="TLE31" s="202"/>
      <c r="TLF31" s="202"/>
      <c r="TLG31" s="202"/>
      <c r="TLH31" s="202"/>
      <c r="TLI31" s="202"/>
      <c r="TLJ31" s="202"/>
      <c r="TLK31" s="202"/>
      <c r="TLL31" s="202"/>
      <c r="TLM31" s="202"/>
      <c r="TLN31" s="202"/>
      <c r="TLO31" s="202"/>
      <c r="TLP31" s="202"/>
      <c r="TLQ31" s="202"/>
      <c r="TLR31" s="202"/>
      <c r="TLS31" s="202"/>
      <c r="TLT31" s="202"/>
      <c r="TLU31" s="202"/>
      <c r="TLV31" s="202"/>
      <c r="TLW31" s="202"/>
      <c r="TLX31" s="202"/>
      <c r="TLY31" s="202"/>
      <c r="TLZ31" s="202"/>
      <c r="TMA31" s="202"/>
      <c r="TMB31" s="202"/>
      <c r="TMC31" s="202"/>
      <c r="TMD31" s="202"/>
      <c r="TME31" s="202"/>
      <c r="TMF31" s="202"/>
      <c r="TMG31" s="202"/>
      <c r="TMH31" s="202"/>
      <c r="TMI31" s="202"/>
      <c r="TMJ31" s="202"/>
      <c r="TMK31" s="202"/>
      <c r="TML31" s="202"/>
      <c r="TMM31" s="202"/>
      <c r="TMN31" s="202"/>
      <c r="TMO31" s="202"/>
      <c r="TMP31" s="202"/>
      <c r="TMQ31" s="202"/>
      <c r="TMR31" s="202"/>
      <c r="TMS31" s="202"/>
      <c r="TMT31" s="202"/>
      <c r="TMU31" s="202"/>
      <c r="TMV31" s="202"/>
      <c r="TMW31" s="202"/>
      <c r="TMX31" s="202"/>
      <c r="TMY31" s="202"/>
      <c r="TMZ31" s="202"/>
      <c r="TNA31" s="202"/>
      <c r="TNB31" s="202"/>
      <c r="TNC31" s="202"/>
      <c r="TND31" s="202"/>
      <c r="TNE31" s="202"/>
      <c r="TNF31" s="202"/>
      <c r="TNG31" s="202"/>
      <c r="TNH31" s="202"/>
      <c r="TNI31" s="202"/>
      <c r="TNJ31" s="202"/>
      <c r="TNK31" s="202"/>
      <c r="TNL31" s="202"/>
      <c r="TNM31" s="202"/>
      <c r="TNN31" s="202"/>
      <c r="TNO31" s="202"/>
      <c r="TNP31" s="202"/>
      <c r="TNQ31" s="202"/>
      <c r="TNR31" s="202"/>
      <c r="TNS31" s="202"/>
      <c r="TNT31" s="202"/>
      <c r="TNU31" s="202"/>
      <c r="TNV31" s="202"/>
      <c r="TNW31" s="202"/>
      <c r="TNX31" s="202"/>
      <c r="TNY31" s="202"/>
      <c r="TNZ31" s="202"/>
      <c r="TOA31" s="202"/>
      <c r="TOB31" s="202"/>
      <c r="TOC31" s="202"/>
      <c r="TOD31" s="202"/>
      <c r="TOE31" s="202"/>
      <c r="TOF31" s="202"/>
      <c r="TOG31" s="202"/>
      <c r="TOH31" s="202"/>
      <c r="TOI31" s="202"/>
      <c r="TOJ31" s="202"/>
      <c r="TOK31" s="202"/>
      <c r="TOL31" s="202"/>
      <c r="TOM31" s="202"/>
      <c r="TON31" s="202"/>
      <c r="TOO31" s="202"/>
      <c r="TOP31" s="202"/>
      <c r="TOQ31" s="202"/>
      <c r="TOR31" s="202"/>
      <c r="TOS31" s="202"/>
      <c r="TOT31" s="202"/>
      <c r="TOU31" s="202"/>
      <c r="TOV31" s="202"/>
      <c r="TOW31" s="202"/>
      <c r="TOX31" s="202"/>
      <c r="TOY31" s="202"/>
      <c r="TOZ31" s="202"/>
      <c r="TPA31" s="202"/>
      <c r="TPB31" s="202"/>
      <c r="TPC31" s="202"/>
      <c r="TPD31" s="202"/>
      <c r="TPE31" s="202"/>
      <c r="TPF31" s="202"/>
      <c r="TPG31" s="202"/>
      <c r="TPH31" s="202"/>
      <c r="TPI31" s="202"/>
      <c r="TPJ31" s="202"/>
      <c r="TPK31" s="202"/>
      <c r="TPL31" s="202"/>
      <c r="TPM31" s="202"/>
      <c r="TPN31" s="202"/>
      <c r="TPO31" s="202"/>
      <c r="TPP31" s="202"/>
      <c r="TPQ31" s="202"/>
      <c r="TPR31" s="202"/>
      <c r="TPS31" s="202"/>
      <c r="TPT31" s="202"/>
      <c r="TPU31" s="202"/>
      <c r="TPV31" s="202"/>
      <c r="TPW31" s="202"/>
      <c r="TPX31" s="202"/>
      <c r="TPY31" s="202"/>
      <c r="TPZ31" s="202"/>
      <c r="TQA31" s="202"/>
      <c r="TQB31" s="202"/>
      <c r="TQC31" s="202"/>
      <c r="TQD31" s="202"/>
      <c r="TQE31" s="202"/>
      <c r="TQF31" s="202"/>
      <c r="TQG31" s="202"/>
      <c r="TQH31" s="202"/>
      <c r="TQI31" s="202"/>
      <c r="TQJ31" s="202"/>
      <c r="TQK31" s="202"/>
      <c r="TQL31" s="202"/>
      <c r="TQM31" s="202"/>
      <c r="TQN31" s="202"/>
      <c r="TQO31" s="202"/>
      <c r="TQP31" s="202"/>
      <c r="TQQ31" s="202"/>
      <c r="TQR31" s="202"/>
      <c r="TQS31" s="202"/>
      <c r="TQT31" s="202"/>
      <c r="TQU31" s="202"/>
      <c r="TQV31" s="202"/>
      <c r="TQW31" s="202"/>
      <c r="TQX31" s="202"/>
      <c r="TQY31" s="202"/>
      <c r="TQZ31" s="202"/>
      <c r="TRA31" s="202"/>
      <c r="TRB31" s="202"/>
      <c r="TRC31" s="202"/>
      <c r="TRD31" s="202"/>
      <c r="TRE31" s="202"/>
      <c r="TRF31" s="202"/>
      <c r="TRG31" s="202"/>
      <c r="TRH31" s="202"/>
      <c r="TRI31" s="202"/>
      <c r="TRJ31" s="202"/>
      <c r="TRK31" s="202"/>
      <c r="TRL31" s="202"/>
      <c r="TRM31" s="202"/>
      <c r="TRN31" s="202"/>
      <c r="TRO31" s="202"/>
      <c r="TRP31" s="202"/>
      <c r="TRQ31" s="202"/>
      <c r="TRR31" s="202"/>
      <c r="TRS31" s="202"/>
      <c r="TRT31" s="202"/>
      <c r="TRU31" s="202"/>
      <c r="TRV31" s="202"/>
      <c r="TRW31" s="202"/>
      <c r="TRX31" s="202"/>
      <c r="TRY31" s="202"/>
      <c r="TRZ31" s="202"/>
      <c r="TSA31" s="202"/>
      <c r="TSB31" s="202"/>
      <c r="TSC31" s="202"/>
      <c r="TSD31" s="202"/>
      <c r="TSE31" s="202"/>
      <c r="TSF31" s="202"/>
      <c r="TSG31" s="202"/>
      <c r="TSH31" s="202"/>
      <c r="TSI31" s="202"/>
      <c r="TSJ31" s="202"/>
      <c r="TSK31" s="202"/>
      <c r="TSL31" s="202"/>
      <c r="TSM31" s="202"/>
      <c r="TSN31" s="202"/>
      <c r="TSO31" s="202"/>
      <c r="TSP31" s="202"/>
      <c r="TSQ31" s="202"/>
      <c r="TSR31" s="202"/>
      <c r="TSS31" s="202"/>
      <c r="TST31" s="202"/>
      <c r="TSU31" s="202"/>
      <c r="TSV31" s="202"/>
      <c r="TSW31" s="202"/>
      <c r="TSX31" s="202"/>
      <c r="TSY31" s="202"/>
      <c r="TSZ31" s="202"/>
      <c r="TTA31" s="202"/>
      <c r="TTB31" s="202"/>
      <c r="TTC31" s="202"/>
      <c r="TTD31" s="202"/>
      <c r="TTE31" s="202"/>
      <c r="TTF31" s="202"/>
      <c r="TTG31" s="202"/>
      <c r="TTH31" s="202"/>
      <c r="TTI31" s="202"/>
      <c r="TTJ31" s="202"/>
      <c r="TTK31" s="202"/>
      <c r="TTL31" s="202"/>
      <c r="TTM31" s="202"/>
      <c r="TTN31" s="202"/>
      <c r="TTO31" s="202"/>
      <c r="TTP31" s="202"/>
      <c r="TTQ31" s="202"/>
      <c r="TTR31" s="202"/>
      <c r="TTS31" s="202"/>
      <c r="TTT31" s="202"/>
      <c r="TTU31" s="202"/>
      <c r="TTV31" s="202"/>
      <c r="TTW31" s="202"/>
      <c r="TTX31" s="202"/>
      <c r="TTY31" s="202"/>
      <c r="TTZ31" s="202"/>
      <c r="TUA31" s="202"/>
      <c r="TUB31" s="202"/>
      <c r="TUC31" s="202"/>
      <c r="TUD31" s="202"/>
      <c r="TUE31" s="202"/>
      <c r="TUF31" s="202"/>
      <c r="TUG31" s="202"/>
      <c r="TUH31" s="202"/>
      <c r="TUI31" s="202"/>
      <c r="TUJ31" s="202"/>
      <c r="TUK31" s="202"/>
      <c r="TUL31" s="202"/>
      <c r="TUM31" s="202"/>
      <c r="TUN31" s="202"/>
      <c r="TUO31" s="202"/>
      <c r="TUP31" s="202"/>
      <c r="TUQ31" s="202"/>
      <c r="TUR31" s="202"/>
      <c r="TUS31" s="202"/>
      <c r="TUT31" s="202"/>
      <c r="TUU31" s="202"/>
      <c r="TUV31" s="202"/>
      <c r="TUW31" s="202"/>
      <c r="TUX31" s="202"/>
      <c r="TUY31" s="202"/>
      <c r="TUZ31" s="202"/>
      <c r="TVA31" s="202"/>
      <c r="TVB31" s="202"/>
      <c r="TVC31" s="202"/>
      <c r="TVD31" s="202"/>
      <c r="TVE31" s="202"/>
      <c r="TVF31" s="202"/>
      <c r="TVG31" s="202"/>
      <c r="TVH31" s="202"/>
      <c r="TVI31" s="202"/>
      <c r="TVJ31" s="202"/>
      <c r="TVK31" s="202"/>
      <c r="TVL31" s="202"/>
      <c r="TVM31" s="202"/>
      <c r="TVN31" s="202"/>
      <c r="TVO31" s="202"/>
      <c r="TVP31" s="202"/>
      <c r="TVQ31" s="202"/>
      <c r="TVR31" s="202"/>
      <c r="TVS31" s="202"/>
      <c r="TVT31" s="202"/>
      <c r="TVU31" s="202"/>
      <c r="TVV31" s="202"/>
      <c r="TVW31" s="202"/>
      <c r="TVX31" s="202"/>
      <c r="TVY31" s="202"/>
      <c r="TVZ31" s="202"/>
      <c r="TWA31" s="202"/>
      <c r="TWB31" s="202"/>
      <c r="TWC31" s="202"/>
      <c r="TWD31" s="202"/>
      <c r="TWE31" s="202"/>
      <c r="TWF31" s="202"/>
      <c r="TWG31" s="202"/>
      <c r="TWH31" s="202"/>
      <c r="TWI31" s="202"/>
      <c r="TWJ31" s="202"/>
      <c r="TWK31" s="202"/>
      <c r="TWL31" s="202"/>
      <c r="TWM31" s="202"/>
      <c r="TWN31" s="202"/>
      <c r="TWO31" s="202"/>
      <c r="TWP31" s="202"/>
      <c r="TWQ31" s="202"/>
      <c r="TWR31" s="202"/>
      <c r="TWS31" s="202"/>
      <c r="TWT31" s="202"/>
      <c r="TWU31" s="202"/>
      <c r="TWV31" s="202"/>
      <c r="TWW31" s="202"/>
      <c r="TWX31" s="202"/>
      <c r="TWY31" s="202"/>
      <c r="TWZ31" s="202"/>
      <c r="TXA31" s="202"/>
      <c r="TXB31" s="202"/>
      <c r="TXC31" s="202"/>
      <c r="TXD31" s="202"/>
      <c r="TXE31" s="202"/>
      <c r="TXF31" s="202"/>
      <c r="TXG31" s="202"/>
      <c r="TXH31" s="202"/>
      <c r="TXI31" s="202"/>
      <c r="TXJ31" s="202"/>
      <c r="TXK31" s="202"/>
      <c r="TXL31" s="202"/>
      <c r="TXM31" s="202"/>
      <c r="TXN31" s="202"/>
      <c r="TXO31" s="202"/>
      <c r="TXP31" s="202"/>
      <c r="TXQ31" s="202"/>
      <c r="TXR31" s="202"/>
      <c r="TXS31" s="202"/>
      <c r="TXT31" s="202"/>
      <c r="TXU31" s="202"/>
      <c r="TXV31" s="202"/>
      <c r="TXW31" s="202"/>
      <c r="TXX31" s="202"/>
      <c r="TXY31" s="202"/>
      <c r="TXZ31" s="202"/>
      <c r="TYA31" s="202"/>
      <c r="TYB31" s="202"/>
      <c r="TYC31" s="202"/>
      <c r="TYD31" s="202"/>
      <c r="TYE31" s="202"/>
      <c r="TYF31" s="202"/>
      <c r="TYG31" s="202"/>
      <c r="TYH31" s="202"/>
      <c r="TYI31" s="202"/>
      <c r="TYJ31" s="202"/>
      <c r="TYK31" s="202"/>
      <c r="TYL31" s="202"/>
      <c r="TYM31" s="202"/>
      <c r="TYN31" s="202"/>
      <c r="TYO31" s="202"/>
      <c r="TYP31" s="202"/>
      <c r="TYQ31" s="202"/>
      <c r="TYR31" s="202"/>
      <c r="TYS31" s="202"/>
      <c r="TYT31" s="202"/>
      <c r="TYU31" s="202"/>
      <c r="TYV31" s="202"/>
      <c r="TYW31" s="202"/>
      <c r="TYX31" s="202"/>
      <c r="TYY31" s="202"/>
      <c r="TYZ31" s="202"/>
      <c r="TZA31" s="202"/>
      <c r="TZB31" s="202"/>
      <c r="TZC31" s="202"/>
      <c r="TZD31" s="202"/>
      <c r="TZE31" s="202"/>
      <c r="TZF31" s="202"/>
      <c r="TZG31" s="202"/>
      <c r="TZH31" s="202"/>
      <c r="TZI31" s="202"/>
      <c r="TZJ31" s="202"/>
      <c r="TZK31" s="202"/>
      <c r="TZL31" s="202"/>
      <c r="TZM31" s="202"/>
      <c r="TZN31" s="202"/>
      <c r="TZO31" s="202"/>
      <c r="TZP31" s="202"/>
      <c r="TZQ31" s="202"/>
      <c r="TZR31" s="202"/>
      <c r="TZS31" s="202"/>
      <c r="TZT31" s="202"/>
      <c r="TZU31" s="202"/>
      <c r="TZV31" s="202"/>
      <c r="TZW31" s="202"/>
      <c r="TZX31" s="202"/>
      <c r="TZY31" s="202"/>
      <c r="TZZ31" s="202"/>
      <c r="UAA31" s="202"/>
      <c r="UAB31" s="202"/>
      <c r="UAC31" s="202"/>
      <c r="UAD31" s="202"/>
      <c r="UAE31" s="202"/>
      <c r="UAF31" s="202"/>
      <c r="UAG31" s="202"/>
      <c r="UAH31" s="202"/>
      <c r="UAI31" s="202"/>
      <c r="UAJ31" s="202"/>
      <c r="UAK31" s="202"/>
      <c r="UAL31" s="202"/>
      <c r="UAM31" s="202"/>
      <c r="UAN31" s="202"/>
      <c r="UAO31" s="202"/>
      <c r="UAP31" s="202"/>
      <c r="UAQ31" s="202"/>
      <c r="UAR31" s="202"/>
      <c r="UAS31" s="202"/>
      <c r="UAT31" s="202"/>
      <c r="UAU31" s="202"/>
      <c r="UAV31" s="202"/>
      <c r="UAW31" s="202"/>
      <c r="UAX31" s="202"/>
      <c r="UAY31" s="202"/>
      <c r="UAZ31" s="202"/>
      <c r="UBA31" s="202"/>
      <c r="UBB31" s="202"/>
      <c r="UBC31" s="202"/>
      <c r="UBD31" s="202"/>
      <c r="UBE31" s="202"/>
      <c r="UBF31" s="202"/>
      <c r="UBG31" s="202"/>
      <c r="UBH31" s="202"/>
      <c r="UBI31" s="202"/>
      <c r="UBJ31" s="202"/>
      <c r="UBK31" s="202"/>
      <c r="UBL31" s="202"/>
      <c r="UBM31" s="202"/>
      <c r="UBN31" s="202"/>
      <c r="UBO31" s="202"/>
      <c r="UBP31" s="202"/>
      <c r="UBQ31" s="202"/>
      <c r="UBR31" s="202"/>
      <c r="UBS31" s="202"/>
      <c r="UBT31" s="202"/>
      <c r="UBU31" s="202"/>
      <c r="UBV31" s="202"/>
      <c r="UBW31" s="202"/>
      <c r="UBX31" s="202"/>
      <c r="UBY31" s="202"/>
      <c r="UBZ31" s="202"/>
      <c r="UCA31" s="202"/>
      <c r="UCB31" s="202"/>
      <c r="UCC31" s="202"/>
      <c r="UCD31" s="202"/>
      <c r="UCE31" s="202"/>
      <c r="UCF31" s="202"/>
      <c r="UCG31" s="202"/>
      <c r="UCH31" s="202"/>
      <c r="UCI31" s="202"/>
      <c r="UCJ31" s="202"/>
      <c r="UCK31" s="202"/>
      <c r="UCL31" s="202"/>
      <c r="UCM31" s="202"/>
      <c r="UCN31" s="202"/>
      <c r="UCO31" s="202"/>
      <c r="UCP31" s="202"/>
      <c r="UCQ31" s="202"/>
      <c r="UCR31" s="202"/>
      <c r="UCS31" s="202"/>
      <c r="UCT31" s="202"/>
      <c r="UCU31" s="202"/>
      <c r="UCV31" s="202"/>
      <c r="UCW31" s="202"/>
      <c r="UCX31" s="202"/>
      <c r="UCY31" s="202"/>
      <c r="UCZ31" s="202"/>
      <c r="UDA31" s="202"/>
      <c r="UDB31" s="202"/>
      <c r="UDC31" s="202"/>
      <c r="UDD31" s="202"/>
      <c r="UDE31" s="202"/>
      <c r="UDF31" s="202"/>
      <c r="UDG31" s="202"/>
      <c r="UDH31" s="202"/>
      <c r="UDI31" s="202"/>
      <c r="UDJ31" s="202"/>
      <c r="UDK31" s="202"/>
      <c r="UDL31" s="202"/>
      <c r="UDM31" s="202"/>
      <c r="UDN31" s="202"/>
      <c r="UDO31" s="202"/>
      <c r="UDP31" s="202"/>
      <c r="UDQ31" s="202"/>
      <c r="UDR31" s="202"/>
      <c r="UDS31" s="202"/>
      <c r="UDT31" s="202"/>
      <c r="UDU31" s="202"/>
      <c r="UDV31" s="202"/>
      <c r="UDW31" s="202"/>
      <c r="UDX31" s="202"/>
      <c r="UDY31" s="202"/>
      <c r="UDZ31" s="202"/>
      <c r="UEA31" s="202"/>
      <c r="UEB31" s="202"/>
      <c r="UEC31" s="202"/>
      <c r="UED31" s="202"/>
      <c r="UEE31" s="202"/>
      <c r="UEF31" s="202"/>
      <c r="UEG31" s="202"/>
      <c r="UEH31" s="202"/>
      <c r="UEI31" s="202"/>
      <c r="UEJ31" s="202"/>
      <c r="UEK31" s="202"/>
      <c r="UEL31" s="202"/>
      <c r="UEM31" s="202"/>
      <c r="UEN31" s="202"/>
      <c r="UEO31" s="202"/>
      <c r="UEP31" s="202"/>
      <c r="UEQ31" s="202"/>
      <c r="UER31" s="202"/>
      <c r="UES31" s="202"/>
      <c r="UET31" s="202"/>
      <c r="UEU31" s="202"/>
      <c r="UEV31" s="202"/>
      <c r="UEW31" s="202"/>
      <c r="UEX31" s="202"/>
      <c r="UEY31" s="202"/>
      <c r="UEZ31" s="202"/>
      <c r="UFA31" s="202"/>
      <c r="UFB31" s="202"/>
      <c r="UFC31" s="202"/>
      <c r="UFD31" s="202"/>
      <c r="UFE31" s="202"/>
      <c r="UFF31" s="202"/>
      <c r="UFG31" s="202"/>
      <c r="UFH31" s="202"/>
      <c r="UFI31" s="202"/>
      <c r="UFJ31" s="202"/>
      <c r="UFK31" s="202"/>
      <c r="UFL31" s="202"/>
      <c r="UFM31" s="202"/>
      <c r="UFN31" s="202"/>
      <c r="UFO31" s="202"/>
      <c r="UFP31" s="202"/>
      <c r="UFQ31" s="202"/>
      <c r="UFR31" s="202"/>
      <c r="UFS31" s="202"/>
      <c r="UFT31" s="202"/>
      <c r="UFU31" s="202"/>
      <c r="UFV31" s="202"/>
      <c r="UFW31" s="202"/>
      <c r="UFX31" s="202"/>
      <c r="UFY31" s="202"/>
      <c r="UFZ31" s="202"/>
      <c r="UGA31" s="202"/>
      <c r="UGB31" s="202"/>
      <c r="UGC31" s="202"/>
      <c r="UGD31" s="202"/>
      <c r="UGE31" s="202"/>
      <c r="UGF31" s="202"/>
      <c r="UGG31" s="202"/>
      <c r="UGH31" s="202"/>
      <c r="UGI31" s="202"/>
      <c r="UGJ31" s="202"/>
      <c r="UGK31" s="202"/>
      <c r="UGL31" s="202"/>
      <c r="UGM31" s="202"/>
      <c r="UGN31" s="202"/>
      <c r="UGO31" s="202"/>
      <c r="UGP31" s="202"/>
      <c r="UGQ31" s="202"/>
      <c r="UGR31" s="202"/>
      <c r="UGS31" s="202"/>
      <c r="UGT31" s="202"/>
      <c r="UGU31" s="202"/>
      <c r="UGV31" s="202"/>
      <c r="UGW31" s="202"/>
      <c r="UGX31" s="202"/>
      <c r="UGY31" s="202"/>
      <c r="UGZ31" s="202"/>
      <c r="UHA31" s="202"/>
      <c r="UHB31" s="202"/>
      <c r="UHC31" s="202"/>
      <c r="UHD31" s="202"/>
      <c r="UHE31" s="202"/>
      <c r="UHF31" s="202"/>
      <c r="UHG31" s="202"/>
      <c r="UHH31" s="202"/>
      <c r="UHI31" s="202"/>
      <c r="UHJ31" s="202"/>
      <c r="UHK31" s="202"/>
      <c r="UHL31" s="202"/>
      <c r="UHM31" s="202"/>
      <c r="UHN31" s="202"/>
      <c r="UHO31" s="202"/>
      <c r="UHP31" s="202"/>
      <c r="UHQ31" s="202"/>
      <c r="UHR31" s="202"/>
      <c r="UHS31" s="202"/>
      <c r="UHT31" s="202"/>
      <c r="UHU31" s="202"/>
      <c r="UHV31" s="202"/>
      <c r="UHW31" s="202"/>
      <c r="UHX31" s="202"/>
      <c r="UHY31" s="202"/>
      <c r="UHZ31" s="202"/>
      <c r="UIA31" s="202"/>
      <c r="UIB31" s="202"/>
      <c r="UIC31" s="202"/>
      <c r="UID31" s="202"/>
      <c r="UIE31" s="202"/>
      <c r="UIF31" s="202"/>
      <c r="UIG31" s="202"/>
      <c r="UIH31" s="202"/>
      <c r="UII31" s="202"/>
      <c r="UIJ31" s="202"/>
      <c r="UIK31" s="202"/>
      <c r="UIL31" s="202"/>
      <c r="UIM31" s="202"/>
      <c r="UIN31" s="202"/>
      <c r="UIO31" s="202"/>
      <c r="UIP31" s="202"/>
      <c r="UIQ31" s="202"/>
      <c r="UIR31" s="202"/>
      <c r="UIS31" s="202"/>
      <c r="UIT31" s="202"/>
      <c r="UIU31" s="202"/>
      <c r="UIV31" s="202"/>
      <c r="UIW31" s="202"/>
      <c r="UIX31" s="202"/>
      <c r="UIY31" s="202"/>
      <c r="UIZ31" s="202"/>
      <c r="UJA31" s="202"/>
      <c r="UJB31" s="202"/>
      <c r="UJC31" s="202"/>
      <c r="UJD31" s="202"/>
      <c r="UJE31" s="202"/>
      <c r="UJF31" s="202"/>
      <c r="UJG31" s="202"/>
      <c r="UJH31" s="202"/>
      <c r="UJI31" s="202"/>
      <c r="UJJ31" s="202"/>
      <c r="UJK31" s="202"/>
      <c r="UJL31" s="202"/>
      <c r="UJM31" s="202"/>
      <c r="UJN31" s="202"/>
      <c r="UJO31" s="202"/>
      <c r="UJP31" s="202"/>
      <c r="UJQ31" s="202"/>
      <c r="UJR31" s="202"/>
      <c r="UJS31" s="202"/>
      <c r="UJT31" s="202"/>
      <c r="UJU31" s="202"/>
      <c r="UJV31" s="202"/>
      <c r="UJW31" s="202"/>
      <c r="UJX31" s="202"/>
      <c r="UJY31" s="202"/>
      <c r="UJZ31" s="202"/>
      <c r="UKA31" s="202"/>
      <c r="UKB31" s="202"/>
      <c r="UKC31" s="202"/>
      <c r="UKD31" s="202"/>
      <c r="UKE31" s="202"/>
      <c r="UKF31" s="202"/>
      <c r="UKG31" s="202"/>
      <c r="UKH31" s="202"/>
      <c r="UKI31" s="202"/>
      <c r="UKJ31" s="202"/>
      <c r="UKK31" s="202"/>
      <c r="UKL31" s="202"/>
      <c r="UKM31" s="202"/>
      <c r="UKN31" s="202"/>
      <c r="UKO31" s="202"/>
      <c r="UKP31" s="202"/>
      <c r="UKQ31" s="202"/>
      <c r="UKR31" s="202"/>
      <c r="UKS31" s="202"/>
      <c r="UKT31" s="202"/>
      <c r="UKU31" s="202"/>
      <c r="UKV31" s="202"/>
      <c r="UKW31" s="202"/>
      <c r="UKX31" s="202"/>
      <c r="UKY31" s="202"/>
      <c r="UKZ31" s="202"/>
      <c r="ULA31" s="202"/>
      <c r="ULB31" s="202"/>
      <c r="ULC31" s="202"/>
      <c r="ULD31" s="202"/>
      <c r="ULE31" s="202"/>
      <c r="ULF31" s="202"/>
      <c r="ULG31" s="202"/>
      <c r="ULH31" s="202"/>
      <c r="ULI31" s="202"/>
      <c r="ULJ31" s="202"/>
      <c r="ULK31" s="202"/>
      <c r="ULL31" s="202"/>
      <c r="ULM31" s="202"/>
      <c r="ULN31" s="202"/>
      <c r="ULO31" s="202"/>
      <c r="ULP31" s="202"/>
      <c r="ULQ31" s="202"/>
      <c r="ULR31" s="202"/>
      <c r="ULS31" s="202"/>
      <c r="ULT31" s="202"/>
      <c r="ULU31" s="202"/>
      <c r="ULV31" s="202"/>
      <c r="ULW31" s="202"/>
      <c r="ULX31" s="202"/>
      <c r="ULY31" s="202"/>
      <c r="ULZ31" s="202"/>
      <c r="UMA31" s="202"/>
      <c r="UMB31" s="202"/>
      <c r="UMC31" s="202"/>
      <c r="UMD31" s="202"/>
      <c r="UME31" s="202"/>
      <c r="UMF31" s="202"/>
      <c r="UMG31" s="202"/>
      <c r="UMH31" s="202"/>
      <c r="UMI31" s="202"/>
      <c r="UMJ31" s="202"/>
      <c r="UMK31" s="202"/>
      <c r="UML31" s="202"/>
      <c r="UMM31" s="202"/>
      <c r="UMN31" s="202"/>
      <c r="UMO31" s="202"/>
      <c r="UMP31" s="202"/>
      <c r="UMQ31" s="202"/>
      <c r="UMR31" s="202"/>
      <c r="UMS31" s="202"/>
      <c r="UMT31" s="202"/>
      <c r="UMU31" s="202"/>
      <c r="UMV31" s="202"/>
      <c r="UMW31" s="202"/>
      <c r="UMX31" s="202"/>
      <c r="UMY31" s="202"/>
      <c r="UMZ31" s="202"/>
      <c r="UNA31" s="202"/>
      <c r="UNB31" s="202"/>
      <c r="UNC31" s="202"/>
      <c r="UND31" s="202"/>
      <c r="UNE31" s="202"/>
      <c r="UNF31" s="202"/>
      <c r="UNG31" s="202"/>
      <c r="UNH31" s="202"/>
      <c r="UNI31" s="202"/>
      <c r="UNJ31" s="202"/>
      <c r="UNK31" s="202"/>
      <c r="UNL31" s="202"/>
      <c r="UNM31" s="202"/>
      <c r="UNN31" s="202"/>
      <c r="UNO31" s="202"/>
      <c r="UNP31" s="202"/>
      <c r="UNQ31" s="202"/>
      <c r="UNR31" s="202"/>
      <c r="UNS31" s="202"/>
      <c r="UNT31" s="202"/>
      <c r="UNU31" s="202"/>
      <c r="UNV31" s="202"/>
      <c r="UNW31" s="202"/>
      <c r="UNX31" s="202"/>
      <c r="UNY31" s="202"/>
      <c r="UNZ31" s="202"/>
      <c r="UOA31" s="202"/>
      <c r="UOB31" s="202"/>
      <c r="UOC31" s="202"/>
      <c r="UOD31" s="202"/>
      <c r="UOE31" s="202"/>
      <c r="UOF31" s="202"/>
      <c r="UOG31" s="202"/>
      <c r="UOH31" s="202"/>
      <c r="UOI31" s="202"/>
      <c r="UOJ31" s="202"/>
      <c r="UOK31" s="202"/>
      <c r="UOL31" s="202"/>
      <c r="UOM31" s="202"/>
      <c r="UON31" s="202"/>
      <c r="UOO31" s="202"/>
      <c r="UOP31" s="202"/>
      <c r="UOQ31" s="202"/>
      <c r="UOR31" s="202"/>
      <c r="UOS31" s="202"/>
      <c r="UOT31" s="202"/>
      <c r="UOU31" s="202"/>
      <c r="UOV31" s="202"/>
      <c r="UOW31" s="202"/>
      <c r="UOX31" s="202"/>
      <c r="UOY31" s="202"/>
      <c r="UOZ31" s="202"/>
      <c r="UPA31" s="202"/>
      <c r="UPB31" s="202"/>
      <c r="UPC31" s="202"/>
      <c r="UPD31" s="202"/>
      <c r="UPE31" s="202"/>
      <c r="UPF31" s="202"/>
      <c r="UPG31" s="202"/>
      <c r="UPH31" s="202"/>
      <c r="UPI31" s="202"/>
      <c r="UPJ31" s="202"/>
      <c r="UPK31" s="202"/>
      <c r="UPL31" s="202"/>
      <c r="UPM31" s="202"/>
      <c r="UPN31" s="202"/>
      <c r="UPO31" s="202"/>
      <c r="UPP31" s="202"/>
      <c r="UPQ31" s="202"/>
      <c r="UPR31" s="202"/>
      <c r="UPS31" s="202"/>
      <c r="UPT31" s="202"/>
      <c r="UPU31" s="202"/>
      <c r="UPV31" s="202"/>
      <c r="UPW31" s="202"/>
      <c r="UPX31" s="202"/>
      <c r="UPY31" s="202"/>
      <c r="UPZ31" s="202"/>
      <c r="UQA31" s="202"/>
      <c r="UQB31" s="202"/>
      <c r="UQC31" s="202"/>
      <c r="UQD31" s="202"/>
      <c r="UQE31" s="202"/>
      <c r="UQF31" s="202"/>
      <c r="UQG31" s="202"/>
      <c r="UQH31" s="202"/>
      <c r="UQI31" s="202"/>
      <c r="UQJ31" s="202"/>
      <c r="UQK31" s="202"/>
      <c r="UQL31" s="202"/>
      <c r="UQM31" s="202"/>
      <c r="UQN31" s="202"/>
      <c r="UQO31" s="202"/>
      <c r="UQP31" s="202"/>
      <c r="UQQ31" s="202"/>
      <c r="UQR31" s="202"/>
      <c r="UQS31" s="202"/>
      <c r="UQT31" s="202"/>
      <c r="UQU31" s="202"/>
      <c r="UQV31" s="202"/>
      <c r="UQW31" s="202"/>
      <c r="UQX31" s="202"/>
      <c r="UQY31" s="202"/>
      <c r="UQZ31" s="202"/>
      <c r="URA31" s="202"/>
      <c r="URB31" s="202"/>
      <c r="URC31" s="202"/>
      <c r="URD31" s="202"/>
      <c r="URE31" s="202"/>
      <c r="URF31" s="202"/>
      <c r="URG31" s="202"/>
      <c r="URH31" s="202"/>
      <c r="URI31" s="202"/>
      <c r="URJ31" s="202"/>
      <c r="URK31" s="202"/>
      <c r="URL31" s="202"/>
      <c r="URM31" s="202"/>
      <c r="URN31" s="202"/>
      <c r="URO31" s="202"/>
      <c r="URP31" s="202"/>
      <c r="URQ31" s="202"/>
      <c r="URR31" s="202"/>
      <c r="URS31" s="202"/>
      <c r="URT31" s="202"/>
      <c r="URU31" s="202"/>
      <c r="URV31" s="202"/>
      <c r="URW31" s="202"/>
      <c r="URX31" s="202"/>
      <c r="URY31" s="202"/>
      <c r="URZ31" s="202"/>
      <c r="USA31" s="202"/>
      <c r="USB31" s="202"/>
      <c r="USC31" s="202"/>
      <c r="USD31" s="202"/>
      <c r="USE31" s="202"/>
      <c r="USF31" s="202"/>
      <c r="USG31" s="202"/>
      <c r="USH31" s="202"/>
      <c r="USI31" s="202"/>
      <c r="USJ31" s="202"/>
      <c r="USK31" s="202"/>
      <c r="USL31" s="202"/>
      <c r="USM31" s="202"/>
      <c r="USN31" s="202"/>
      <c r="USO31" s="202"/>
      <c r="USP31" s="202"/>
      <c r="USQ31" s="202"/>
      <c r="USR31" s="202"/>
      <c r="USS31" s="202"/>
      <c r="UST31" s="202"/>
      <c r="USU31" s="202"/>
      <c r="USV31" s="202"/>
      <c r="USW31" s="202"/>
      <c r="USX31" s="202"/>
      <c r="USY31" s="202"/>
      <c r="USZ31" s="202"/>
      <c r="UTA31" s="202"/>
      <c r="UTB31" s="202"/>
      <c r="UTC31" s="202"/>
      <c r="UTD31" s="202"/>
      <c r="UTE31" s="202"/>
      <c r="UTF31" s="202"/>
      <c r="UTG31" s="202"/>
      <c r="UTH31" s="202"/>
      <c r="UTI31" s="202"/>
      <c r="UTJ31" s="202"/>
      <c r="UTK31" s="202"/>
      <c r="UTL31" s="202"/>
      <c r="UTM31" s="202"/>
      <c r="UTN31" s="202"/>
      <c r="UTO31" s="202"/>
      <c r="UTP31" s="202"/>
      <c r="UTQ31" s="202"/>
      <c r="UTR31" s="202"/>
      <c r="UTS31" s="202"/>
      <c r="UTT31" s="202"/>
      <c r="UTU31" s="202"/>
      <c r="UTV31" s="202"/>
      <c r="UTW31" s="202"/>
      <c r="UTX31" s="202"/>
      <c r="UTY31" s="202"/>
      <c r="UTZ31" s="202"/>
      <c r="UUA31" s="202"/>
      <c r="UUB31" s="202"/>
      <c r="UUC31" s="202"/>
      <c r="UUD31" s="202"/>
      <c r="UUE31" s="202"/>
      <c r="UUF31" s="202"/>
      <c r="UUG31" s="202"/>
      <c r="UUH31" s="202"/>
      <c r="UUI31" s="202"/>
      <c r="UUJ31" s="202"/>
      <c r="UUK31" s="202"/>
      <c r="UUL31" s="202"/>
      <c r="UUM31" s="202"/>
      <c r="UUN31" s="202"/>
      <c r="UUO31" s="202"/>
      <c r="UUP31" s="202"/>
      <c r="UUQ31" s="202"/>
      <c r="UUR31" s="202"/>
      <c r="UUS31" s="202"/>
      <c r="UUT31" s="202"/>
      <c r="UUU31" s="202"/>
      <c r="UUV31" s="202"/>
      <c r="UUW31" s="202"/>
      <c r="UUX31" s="202"/>
      <c r="UUY31" s="202"/>
      <c r="UUZ31" s="202"/>
      <c r="UVA31" s="202"/>
      <c r="UVB31" s="202"/>
      <c r="UVC31" s="202"/>
      <c r="UVD31" s="202"/>
      <c r="UVE31" s="202"/>
      <c r="UVF31" s="202"/>
      <c r="UVG31" s="202"/>
      <c r="UVH31" s="202"/>
      <c r="UVI31" s="202"/>
      <c r="UVJ31" s="202"/>
      <c r="UVK31" s="202"/>
      <c r="UVL31" s="202"/>
      <c r="UVM31" s="202"/>
      <c r="UVN31" s="202"/>
      <c r="UVO31" s="202"/>
      <c r="UVP31" s="202"/>
      <c r="UVQ31" s="202"/>
      <c r="UVR31" s="202"/>
      <c r="UVS31" s="202"/>
      <c r="UVT31" s="202"/>
      <c r="UVU31" s="202"/>
      <c r="UVV31" s="202"/>
      <c r="UVW31" s="202"/>
      <c r="UVX31" s="202"/>
      <c r="UVY31" s="202"/>
      <c r="UVZ31" s="202"/>
      <c r="UWA31" s="202"/>
      <c r="UWB31" s="202"/>
      <c r="UWC31" s="202"/>
      <c r="UWD31" s="202"/>
      <c r="UWE31" s="202"/>
      <c r="UWF31" s="202"/>
      <c r="UWG31" s="202"/>
      <c r="UWH31" s="202"/>
      <c r="UWI31" s="202"/>
      <c r="UWJ31" s="202"/>
      <c r="UWK31" s="202"/>
      <c r="UWL31" s="202"/>
      <c r="UWM31" s="202"/>
      <c r="UWN31" s="202"/>
      <c r="UWO31" s="202"/>
      <c r="UWP31" s="202"/>
      <c r="UWQ31" s="202"/>
      <c r="UWR31" s="202"/>
      <c r="UWS31" s="202"/>
      <c r="UWT31" s="202"/>
      <c r="UWU31" s="202"/>
      <c r="UWV31" s="202"/>
      <c r="UWW31" s="202"/>
      <c r="UWX31" s="202"/>
      <c r="UWY31" s="202"/>
      <c r="UWZ31" s="202"/>
      <c r="UXA31" s="202"/>
      <c r="UXB31" s="202"/>
      <c r="UXC31" s="202"/>
      <c r="UXD31" s="202"/>
      <c r="UXE31" s="202"/>
      <c r="UXF31" s="202"/>
      <c r="UXG31" s="202"/>
      <c r="UXH31" s="202"/>
      <c r="UXI31" s="202"/>
      <c r="UXJ31" s="202"/>
      <c r="UXK31" s="202"/>
      <c r="UXL31" s="202"/>
      <c r="UXM31" s="202"/>
      <c r="UXN31" s="202"/>
      <c r="UXO31" s="202"/>
      <c r="UXP31" s="202"/>
      <c r="UXQ31" s="202"/>
      <c r="UXR31" s="202"/>
      <c r="UXS31" s="202"/>
      <c r="UXT31" s="202"/>
      <c r="UXU31" s="202"/>
      <c r="UXV31" s="202"/>
      <c r="UXW31" s="202"/>
      <c r="UXX31" s="202"/>
      <c r="UXY31" s="202"/>
      <c r="UXZ31" s="202"/>
      <c r="UYA31" s="202"/>
      <c r="UYB31" s="202"/>
      <c r="UYC31" s="202"/>
      <c r="UYD31" s="202"/>
      <c r="UYE31" s="202"/>
      <c r="UYF31" s="202"/>
      <c r="UYG31" s="202"/>
      <c r="UYH31" s="202"/>
      <c r="UYI31" s="202"/>
      <c r="UYJ31" s="202"/>
      <c r="UYK31" s="202"/>
      <c r="UYL31" s="202"/>
      <c r="UYM31" s="202"/>
      <c r="UYN31" s="202"/>
      <c r="UYO31" s="202"/>
      <c r="UYP31" s="202"/>
      <c r="UYQ31" s="202"/>
      <c r="UYR31" s="202"/>
      <c r="UYS31" s="202"/>
      <c r="UYT31" s="202"/>
      <c r="UYU31" s="202"/>
      <c r="UYV31" s="202"/>
      <c r="UYW31" s="202"/>
      <c r="UYX31" s="202"/>
      <c r="UYY31" s="202"/>
      <c r="UYZ31" s="202"/>
      <c r="UZA31" s="202"/>
      <c r="UZB31" s="202"/>
      <c r="UZC31" s="202"/>
      <c r="UZD31" s="202"/>
      <c r="UZE31" s="202"/>
      <c r="UZF31" s="202"/>
      <c r="UZG31" s="202"/>
      <c r="UZH31" s="202"/>
      <c r="UZI31" s="202"/>
      <c r="UZJ31" s="202"/>
      <c r="UZK31" s="202"/>
      <c r="UZL31" s="202"/>
      <c r="UZM31" s="202"/>
      <c r="UZN31" s="202"/>
      <c r="UZO31" s="202"/>
      <c r="UZP31" s="202"/>
      <c r="UZQ31" s="202"/>
      <c r="UZR31" s="202"/>
      <c r="UZS31" s="202"/>
      <c r="UZT31" s="202"/>
      <c r="UZU31" s="202"/>
      <c r="UZV31" s="202"/>
      <c r="UZW31" s="202"/>
      <c r="UZX31" s="202"/>
      <c r="UZY31" s="202"/>
      <c r="UZZ31" s="202"/>
      <c r="VAA31" s="202"/>
      <c r="VAB31" s="202"/>
      <c r="VAC31" s="202"/>
      <c r="VAD31" s="202"/>
      <c r="VAE31" s="202"/>
      <c r="VAF31" s="202"/>
      <c r="VAG31" s="202"/>
      <c r="VAH31" s="202"/>
      <c r="VAI31" s="202"/>
      <c r="VAJ31" s="202"/>
      <c r="VAK31" s="202"/>
      <c r="VAL31" s="202"/>
      <c r="VAM31" s="202"/>
      <c r="VAN31" s="202"/>
      <c r="VAO31" s="202"/>
      <c r="VAP31" s="202"/>
      <c r="VAQ31" s="202"/>
      <c r="VAR31" s="202"/>
      <c r="VAS31" s="202"/>
      <c r="VAT31" s="202"/>
      <c r="VAU31" s="202"/>
      <c r="VAV31" s="202"/>
      <c r="VAW31" s="202"/>
      <c r="VAX31" s="202"/>
      <c r="VAY31" s="202"/>
      <c r="VAZ31" s="202"/>
      <c r="VBA31" s="202"/>
      <c r="VBB31" s="202"/>
      <c r="VBC31" s="202"/>
      <c r="VBD31" s="202"/>
      <c r="VBE31" s="202"/>
      <c r="VBF31" s="202"/>
      <c r="VBG31" s="202"/>
      <c r="VBH31" s="202"/>
      <c r="VBI31" s="202"/>
      <c r="VBJ31" s="202"/>
      <c r="VBK31" s="202"/>
      <c r="VBL31" s="202"/>
      <c r="VBM31" s="202"/>
      <c r="VBN31" s="202"/>
      <c r="VBO31" s="202"/>
      <c r="VBP31" s="202"/>
      <c r="VBQ31" s="202"/>
      <c r="VBR31" s="202"/>
      <c r="VBS31" s="202"/>
      <c r="VBT31" s="202"/>
      <c r="VBU31" s="202"/>
      <c r="VBV31" s="202"/>
      <c r="VBW31" s="202"/>
      <c r="VBX31" s="202"/>
      <c r="VBY31" s="202"/>
      <c r="VBZ31" s="202"/>
      <c r="VCA31" s="202"/>
      <c r="VCB31" s="202"/>
      <c r="VCC31" s="202"/>
      <c r="VCD31" s="202"/>
      <c r="VCE31" s="202"/>
      <c r="VCF31" s="202"/>
      <c r="VCG31" s="202"/>
      <c r="VCH31" s="202"/>
      <c r="VCI31" s="202"/>
      <c r="VCJ31" s="202"/>
      <c r="VCK31" s="202"/>
      <c r="VCL31" s="202"/>
      <c r="VCM31" s="202"/>
      <c r="VCN31" s="202"/>
      <c r="VCO31" s="202"/>
      <c r="VCP31" s="202"/>
      <c r="VCQ31" s="202"/>
      <c r="VCR31" s="202"/>
      <c r="VCS31" s="202"/>
      <c r="VCT31" s="202"/>
      <c r="VCU31" s="202"/>
      <c r="VCV31" s="202"/>
      <c r="VCW31" s="202"/>
      <c r="VCX31" s="202"/>
      <c r="VCY31" s="202"/>
      <c r="VCZ31" s="202"/>
      <c r="VDA31" s="202"/>
      <c r="VDB31" s="202"/>
      <c r="VDC31" s="202"/>
      <c r="VDD31" s="202"/>
      <c r="VDE31" s="202"/>
      <c r="VDF31" s="202"/>
      <c r="VDG31" s="202"/>
      <c r="VDH31" s="202"/>
      <c r="VDI31" s="202"/>
      <c r="VDJ31" s="202"/>
      <c r="VDK31" s="202"/>
      <c r="VDL31" s="202"/>
      <c r="VDM31" s="202"/>
      <c r="VDN31" s="202"/>
      <c r="VDO31" s="202"/>
      <c r="VDP31" s="202"/>
      <c r="VDQ31" s="202"/>
      <c r="VDR31" s="202"/>
      <c r="VDS31" s="202"/>
      <c r="VDT31" s="202"/>
      <c r="VDU31" s="202"/>
      <c r="VDV31" s="202"/>
      <c r="VDW31" s="202"/>
      <c r="VDX31" s="202"/>
      <c r="VDY31" s="202"/>
      <c r="VDZ31" s="202"/>
      <c r="VEA31" s="202"/>
      <c r="VEB31" s="202"/>
      <c r="VEC31" s="202"/>
      <c r="VED31" s="202"/>
      <c r="VEE31" s="202"/>
      <c r="VEF31" s="202"/>
      <c r="VEG31" s="202"/>
      <c r="VEH31" s="202"/>
      <c r="VEI31" s="202"/>
      <c r="VEJ31" s="202"/>
      <c r="VEK31" s="202"/>
      <c r="VEL31" s="202"/>
      <c r="VEM31" s="202"/>
      <c r="VEN31" s="202"/>
      <c r="VEO31" s="202"/>
      <c r="VEP31" s="202"/>
      <c r="VEQ31" s="202"/>
      <c r="VER31" s="202"/>
      <c r="VES31" s="202"/>
      <c r="VET31" s="202"/>
      <c r="VEU31" s="202"/>
      <c r="VEV31" s="202"/>
      <c r="VEW31" s="202"/>
      <c r="VEX31" s="202"/>
      <c r="VEY31" s="202"/>
      <c r="VEZ31" s="202"/>
      <c r="VFA31" s="202"/>
      <c r="VFB31" s="202"/>
      <c r="VFC31" s="202"/>
      <c r="VFD31" s="202"/>
      <c r="VFE31" s="202"/>
      <c r="VFF31" s="202"/>
      <c r="VFG31" s="202"/>
      <c r="VFH31" s="202"/>
      <c r="VFI31" s="202"/>
      <c r="VFJ31" s="202"/>
      <c r="VFK31" s="202"/>
      <c r="VFL31" s="202"/>
      <c r="VFM31" s="202"/>
      <c r="VFN31" s="202"/>
      <c r="VFO31" s="202"/>
      <c r="VFP31" s="202"/>
      <c r="VFQ31" s="202"/>
      <c r="VFR31" s="202"/>
      <c r="VFS31" s="202"/>
      <c r="VFT31" s="202"/>
      <c r="VFU31" s="202"/>
      <c r="VFV31" s="202"/>
      <c r="VFW31" s="202"/>
      <c r="VFX31" s="202"/>
      <c r="VFY31" s="202"/>
      <c r="VFZ31" s="202"/>
      <c r="VGA31" s="202"/>
      <c r="VGB31" s="202"/>
      <c r="VGC31" s="202"/>
      <c r="VGD31" s="202"/>
      <c r="VGE31" s="202"/>
      <c r="VGF31" s="202"/>
      <c r="VGG31" s="202"/>
      <c r="VGH31" s="202"/>
      <c r="VGI31" s="202"/>
      <c r="VGJ31" s="202"/>
      <c r="VGK31" s="202"/>
      <c r="VGL31" s="202"/>
      <c r="VGM31" s="202"/>
      <c r="VGN31" s="202"/>
      <c r="VGO31" s="202"/>
      <c r="VGP31" s="202"/>
      <c r="VGQ31" s="202"/>
      <c r="VGR31" s="202"/>
      <c r="VGS31" s="202"/>
      <c r="VGT31" s="202"/>
      <c r="VGU31" s="202"/>
      <c r="VGV31" s="202"/>
      <c r="VGW31" s="202"/>
      <c r="VGX31" s="202"/>
      <c r="VGY31" s="202"/>
      <c r="VGZ31" s="202"/>
      <c r="VHA31" s="202"/>
      <c r="VHB31" s="202"/>
      <c r="VHC31" s="202"/>
      <c r="VHD31" s="202"/>
      <c r="VHE31" s="202"/>
      <c r="VHF31" s="202"/>
      <c r="VHG31" s="202"/>
      <c r="VHH31" s="202"/>
      <c r="VHI31" s="202"/>
      <c r="VHJ31" s="202"/>
      <c r="VHK31" s="202"/>
      <c r="VHL31" s="202"/>
      <c r="VHM31" s="202"/>
      <c r="VHN31" s="202"/>
      <c r="VHO31" s="202"/>
      <c r="VHP31" s="202"/>
      <c r="VHQ31" s="202"/>
      <c r="VHR31" s="202"/>
      <c r="VHS31" s="202"/>
      <c r="VHT31" s="202"/>
      <c r="VHU31" s="202"/>
      <c r="VHV31" s="202"/>
      <c r="VHW31" s="202"/>
      <c r="VHX31" s="202"/>
      <c r="VHY31" s="202"/>
      <c r="VHZ31" s="202"/>
      <c r="VIA31" s="202"/>
      <c r="VIB31" s="202"/>
      <c r="VIC31" s="202"/>
      <c r="VID31" s="202"/>
      <c r="VIE31" s="202"/>
      <c r="VIF31" s="202"/>
      <c r="VIG31" s="202"/>
      <c r="VIH31" s="202"/>
      <c r="VII31" s="202"/>
      <c r="VIJ31" s="202"/>
      <c r="VIK31" s="202"/>
      <c r="VIL31" s="202"/>
      <c r="VIM31" s="202"/>
      <c r="VIN31" s="202"/>
      <c r="VIO31" s="202"/>
      <c r="VIP31" s="202"/>
      <c r="VIQ31" s="202"/>
      <c r="VIR31" s="202"/>
      <c r="VIS31" s="202"/>
      <c r="VIT31" s="202"/>
      <c r="VIU31" s="202"/>
      <c r="VIV31" s="202"/>
      <c r="VIW31" s="202"/>
      <c r="VIX31" s="202"/>
      <c r="VIY31" s="202"/>
      <c r="VIZ31" s="202"/>
      <c r="VJA31" s="202"/>
      <c r="VJB31" s="202"/>
      <c r="VJC31" s="202"/>
      <c r="VJD31" s="202"/>
      <c r="VJE31" s="202"/>
      <c r="VJF31" s="202"/>
      <c r="VJG31" s="202"/>
      <c r="VJH31" s="202"/>
      <c r="VJI31" s="202"/>
      <c r="VJJ31" s="202"/>
      <c r="VJK31" s="202"/>
      <c r="VJL31" s="202"/>
      <c r="VJM31" s="202"/>
      <c r="VJN31" s="202"/>
      <c r="VJO31" s="202"/>
      <c r="VJP31" s="202"/>
      <c r="VJQ31" s="202"/>
      <c r="VJR31" s="202"/>
      <c r="VJS31" s="202"/>
      <c r="VJT31" s="202"/>
      <c r="VJU31" s="202"/>
      <c r="VJV31" s="202"/>
      <c r="VJW31" s="202"/>
      <c r="VJX31" s="202"/>
      <c r="VJY31" s="202"/>
      <c r="VJZ31" s="202"/>
      <c r="VKA31" s="202"/>
      <c r="VKB31" s="202"/>
      <c r="VKC31" s="202"/>
      <c r="VKD31" s="202"/>
      <c r="VKE31" s="202"/>
      <c r="VKF31" s="202"/>
      <c r="VKG31" s="202"/>
      <c r="VKH31" s="202"/>
      <c r="VKI31" s="202"/>
      <c r="VKJ31" s="202"/>
      <c r="VKK31" s="202"/>
      <c r="VKL31" s="202"/>
      <c r="VKM31" s="202"/>
      <c r="VKN31" s="202"/>
      <c r="VKO31" s="202"/>
      <c r="VKP31" s="202"/>
      <c r="VKQ31" s="202"/>
      <c r="VKR31" s="202"/>
      <c r="VKS31" s="202"/>
      <c r="VKT31" s="202"/>
      <c r="VKU31" s="202"/>
      <c r="VKV31" s="202"/>
      <c r="VKW31" s="202"/>
      <c r="VKX31" s="202"/>
      <c r="VKY31" s="202"/>
      <c r="VKZ31" s="202"/>
      <c r="VLA31" s="202"/>
      <c r="VLB31" s="202"/>
      <c r="VLC31" s="202"/>
      <c r="VLD31" s="202"/>
      <c r="VLE31" s="202"/>
      <c r="VLF31" s="202"/>
      <c r="VLG31" s="202"/>
      <c r="VLH31" s="202"/>
      <c r="VLI31" s="202"/>
      <c r="VLJ31" s="202"/>
      <c r="VLK31" s="202"/>
      <c r="VLL31" s="202"/>
      <c r="VLM31" s="202"/>
      <c r="VLN31" s="202"/>
      <c r="VLO31" s="202"/>
      <c r="VLP31" s="202"/>
      <c r="VLQ31" s="202"/>
      <c r="VLR31" s="202"/>
      <c r="VLS31" s="202"/>
      <c r="VLT31" s="202"/>
      <c r="VLU31" s="202"/>
      <c r="VLV31" s="202"/>
      <c r="VLW31" s="202"/>
      <c r="VLX31" s="202"/>
      <c r="VLY31" s="202"/>
      <c r="VLZ31" s="202"/>
      <c r="VMA31" s="202"/>
      <c r="VMB31" s="202"/>
      <c r="VMC31" s="202"/>
      <c r="VMD31" s="202"/>
      <c r="VME31" s="202"/>
      <c r="VMF31" s="202"/>
      <c r="VMG31" s="202"/>
      <c r="VMH31" s="202"/>
      <c r="VMI31" s="202"/>
      <c r="VMJ31" s="202"/>
      <c r="VMK31" s="202"/>
      <c r="VML31" s="202"/>
      <c r="VMM31" s="202"/>
      <c r="VMN31" s="202"/>
      <c r="VMO31" s="202"/>
      <c r="VMP31" s="202"/>
      <c r="VMQ31" s="202"/>
      <c r="VMR31" s="202"/>
      <c r="VMS31" s="202"/>
      <c r="VMT31" s="202"/>
      <c r="VMU31" s="202"/>
      <c r="VMV31" s="202"/>
      <c r="VMW31" s="202"/>
      <c r="VMX31" s="202"/>
      <c r="VMY31" s="202"/>
      <c r="VMZ31" s="202"/>
      <c r="VNA31" s="202"/>
      <c r="VNB31" s="202"/>
      <c r="VNC31" s="202"/>
      <c r="VND31" s="202"/>
      <c r="VNE31" s="202"/>
      <c r="VNF31" s="202"/>
      <c r="VNG31" s="202"/>
      <c r="VNH31" s="202"/>
      <c r="VNI31" s="202"/>
      <c r="VNJ31" s="202"/>
      <c r="VNK31" s="202"/>
      <c r="VNL31" s="202"/>
      <c r="VNM31" s="202"/>
      <c r="VNN31" s="202"/>
      <c r="VNO31" s="202"/>
      <c r="VNP31" s="202"/>
      <c r="VNQ31" s="202"/>
      <c r="VNR31" s="202"/>
      <c r="VNS31" s="202"/>
      <c r="VNT31" s="202"/>
      <c r="VNU31" s="202"/>
      <c r="VNV31" s="202"/>
      <c r="VNW31" s="202"/>
      <c r="VNX31" s="202"/>
      <c r="VNY31" s="202"/>
      <c r="VNZ31" s="202"/>
      <c r="VOA31" s="202"/>
      <c r="VOB31" s="202"/>
      <c r="VOC31" s="202"/>
      <c r="VOD31" s="202"/>
      <c r="VOE31" s="202"/>
      <c r="VOF31" s="202"/>
      <c r="VOG31" s="202"/>
      <c r="VOH31" s="202"/>
      <c r="VOI31" s="202"/>
      <c r="VOJ31" s="202"/>
      <c r="VOK31" s="202"/>
      <c r="VOL31" s="202"/>
      <c r="VOM31" s="202"/>
      <c r="VON31" s="202"/>
      <c r="VOO31" s="202"/>
      <c r="VOP31" s="202"/>
      <c r="VOQ31" s="202"/>
      <c r="VOR31" s="202"/>
      <c r="VOS31" s="202"/>
      <c r="VOT31" s="202"/>
      <c r="VOU31" s="202"/>
      <c r="VOV31" s="202"/>
      <c r="VOW31" s="202"/>
      <c r="VOX31" s="202"/>
      <c r="VOY31" s="202"/>
      <c r="VOZ31" s="202"/>
      <c r="VPA31" s="202"/>
      <c r="VPB31" s="202"/>
      <c r="VPC31" s="202"/>
      <c r="VPD31" s="202"/>
      <c r="VPE31" s="202"/>
      <c r="VPF31" s="202"/>
      <c r="VPG31" s="202"/>
      <c r="VPH31" s="202"/>
      <c r="VPI31" s="202"/>
      <c r="VPJ31" s="202"/>
      <c r="VPK31" s="202"/>
      <c r="VPL31" s="202"/>
      <c r="VPM31" s="202"/>
      <c r="VPN31" s="202"/>
      <c r="VPO31" s="202"/>
      <c r="VPP31" s="202"/>
      <c r="VPQ31" s="202"/>
      <c r="VPR31" s="202"/>
      <c r="VPS31" s="202"/>
      <c r="VPT31" s="202"/>
      <c r="VPU31" s="202"/>
      <c r="VPV31" s="202"/>
      <c r="VPW31" s="202"/>
      <c r="VPX31" s="202"/>
      <c r="VPY31" s="202"/>
      <c r="VPZ31" s="202"/>
      <c r="VQA31" s="202"/>
      <c r="VQB31" s="202"/>
      <c r="VQC31" s="202"/>
      <c r="VQD31" s="202"/>
      <c r="VQE31" s="202"/>
      <c r="VQF31" s="202"/>
      <c r="VQG31" s="202"/>
      <c r="VQH31" s="202"/>
      <c r="VQI31" s="202"/>
      <c r="VQJ31" s="202"/>
      <c r="VQK31" s="202"/>
      <c r="VQL31" s="202"/>
      <c r="VQM31" s="202"/>
      <c r="VQN31" s="202"/>
      <c r="VQO31" s="202"/>
      <c r="VQP31" s="202"/>
      <c r="VQQ31" s="202"/>
      <c r="VQR31" s="202"/>
      <c r="VQS31" s="202"/>
      <c r="VQT31" s="202"/>
      <c r="VQU31" s="202"/>
      <c r="VQV31" s="202"/>
      <c r="VQW31" s="202"/>
      <c r="VQX31" s="202"/>
      <c r="VQY31" s="202"/>
      <c r="VQZ31" s="202"/>
      <c r="VRA31" s="202"/>
      <c r="VRB31" s="202"/>
      <c r="VRC31" s="202"/>
      <c r="VRD31" s="202"/>
      <c r="VRE31" s="202"/>
      <c r="VRF31" s="202"/>
      <c r="VRG31" s="202"/>
      <c r="VRH31" s="202"/>
      <c r="VRI31" s="202"/>
      <c r="VRJ31" s="202"/>
      <c r="VRK31" s="202"/>
      <c r="VRL31" s="202"/>
      <c r="VRM31" s="202"/>
      <c r="VRN31" s="202"/>
      <c r="VRO31" s="202"/>
      <c r="VRP31" s="202"/>
      <c r="VRQ31" s="202"/>
      <c r="VRR31" s="202"/>
      <c r="VRS31" s="202"/>
      <c r="VRT31" s="202"/>
      <c r="VRU31" s="202"/>
      <c r="VRV31" s="202"/>
      <c r="VRW31" s="202"/>
      <c r="VRX31" s="202"/>
      <c r="VRY31" s="202"/>
      <c r="VRZ31" s="202"/>
      <c r="VSA31" s="202"/>
      <c r="VSB31" s="202"/>
      <c r="VSC31" s="202"/>
      <c r="VSD31" s="202"/>
      <c r="VSE31" s="202"/>
      <c r="VSF31" s="202"/>
      <c r="VSG31" s="202"/>
      <c r="VSH31" s="202"/>
      <c r="VSI31" s="202"/>
      <c r="VSJ31" s="202"/>
      <c r="VSK31" s="202"/>
      <c r="VSL31" s="202"/>
      <c r="VSM31" s="202"/>
      <c r="VSN31" s="202"/>
      <c r="VSO31" s="202"/>
      <c r="VSP31" s="202"/>
      <c r="VSQ31" s="202"/>
      <c r="VSR31" s="202"/>
      <c r="VSS31" s="202"/>
      <c r="VST31" s="202"/>
      <c r="VSU31" s="202"/>
      <c r="VSV31" s="202"/>
      <c r="VSW31" s="202"/>
      <c r="VSX31" s="202"/>
      <c r="VSY31" s="202"/>
      <c r="VSZ31" s="202"/>
      <c r="VTA31" s="202"/>
      <c r="VTB31" s="202"/>
      <c r="VTC31" s="202"/>
      <c r="VTD31" s="202"/>
      <c r="VTE31" s="202"/>
      <c r="VTF31" s="202"/>
      <c r="VTG31" s="202"/>
      <c r="VTH31" s="202"/>
      <c r="VTI31" s="202"/>
      <c r="VTJ31" s="202"/>
      <c r="VTK31" s="202"/>
      <c r="VTL31" s="202"/>
      <c r="VTM31" s="202"/>
      <c r="VTN31" s="202"/>
      <c r="VTO31" s="202"/>
      <c r="VTP31" s="202"/>
      <c r="VTQ31" s="202"/>
      <c r="VTR31" s="202"/>
      <c r="VTS31" s="202"/>
      <c r="VTT31" s="202"/>
      <c r="VTU31" s="202"/>
      <c r="VTV31" s="202"/>
      <c r="VTW31" s="202"/>
      <c r="VTX31" s="202"/>
      <c r="VTY31" s="202"/>
      <c r="VTZ31" s="202"/>
      <c r="VUA31" s="202"/>
      <c r="VUB31" s="202"/>
      <c r="VUC31" s="202"/>
      <c r="VUD31" s="202"/>
      <c r="VUE31" s="202"/>
      <c r="VUF31" s="202"/>
      <c r="VUG31" s="202"/>
      <c r="VUH31" s="202"/>
      <c r="VUI31" s="202"/>
      <c r="VUJ31" s="202"/>
      <c r="VUK31" s="202"/>
      <c r="VUL31" s="202"/>
      <c r="VUM31" s="202"/>
      <c r="VUN31" s="202"/>
      <c r="VUO31" s="202"/>
      <c r="VUP31" s="202"/>
      <c r="VUQ31" s="202"/>
      <c r="VUR31" s="202"/>
      <c r="VUS31" s="202"/>
      <c r="VUT31" s="202"/>
      <c r="VUU31" s="202"/>
      <c r="VUV31" s="202"/>
      <c r="VUW31" s="202"/>
      <c r="VUX31" s="202"/>
      <c r="VUY31" s="202"/>
      <c r="VUZ31" s="202"/>
      <c r="VVA31" s="202"/>
      <c r="VVB31" s="202"/>
      <c r="VVC31" s="202"/>
      <c r="VVD31" s="202"/>
      <c r="VVE31" s="202"/>
      <c r="VVF31" s="202"/>
      <c r="VVG31" s="202"/>
      <c r="VVH31" s="202"/>
      <c r="VVI31" s="202"/>
      <c r="VVJ31" s="202"/>
      <c r="VVK31" s="202"/>
      <c r="VVL31" s="202"/>
      <c r="VVM31" s="202"/>
      <c r="VVN31" s="202"/>
      <c r="VVO31" s="202"/>
      <c r="VVP31" s="202"/>
      <c r="VVQ31" s="202"/>
      <c r="VVR31" s="202"/>
      <c r="VVS31" s="202"/>
      <c r="VVT31" s="202"/>
      <c r="VVU31" s="202"/>
      <c r="VVV31" s="202"/>
      <c r="VVW31" s="202"/>
      <c r="VVX31" s="202"/>
      <c r="VVY31" s="202"/>
      <c r="VVZ31" s="202"/>
      <c r="VWA31" s="202"/>
      <c r="VWB31" s="202"/>
      <c r="VWC31" s="202"/>
      <c r="VWD31" s="202"/>
      <c r="VWE31" s="202"/>
      <c r="VWF31" s="202"/>
      <c r="VWG31" s="202"/>
      <c r="VWH31" s="202"/>
      <c r="VWI31" s="202"/>
      <c r="VWJ31" s="202"/>
      <c r="VWK31" s="202"/>
      <c r="VWL31" s="202"/>
      <c r="VWM31" s="202"/>
      <c r="VWN31" s="202"/>
      <c r="VWO31" s="202"/>
      <c r="VWP31" s="202"/>
      <c r="VWQ31" s="202"/>
      <c r="VWR31" s="202"/>
      <c r="VWS31" s="202"/>
      <c r="VWT31" s="202"/>
      <c r="VWU31" s="202"/>
      <c r="VWV31" s="202"/>
      <c r="VWW31" s="202"/>
      <c r="VWX31" s="202"/>
      <c r="VWY31" s="202"/>
      <c r="VWZ31" s="202"/>
      <c r="VXA31" s="202"/>
      <c r="VXB31" s="202"/>
      <c r="VXC31" s="202"/>
      <c r="VXD31" s="202"/>
      <c r="VXE31" s="202"/>
      <c r="VXF31" s="202"/>
      <c r="VXG31" s="202"/>
      <c r="VXH31" s="202"/>
      <c r="VXI31" s="202"/>
      <c r="VXJ31" s="202"/>
      <c r="VXK31" s="202"/>
      <c r="VXL31" s="202"/>
      <c r="VXM31" s="202"/>
      <c r="VXN31" s="202"/>
      <c r="VXO31" s="202"/>
      <c r="VXP31" s="202"/>
      <c r="VXQ31" s="202"/>
      <c r="VXR31" s="202"/>
      <c r="VXS31" s="202"/>
      <c r="VXT31" s="202"/>
      <c r="VXU31" s="202"/>
      <c r="VXV31" s="202"/>
      <c r="VXW31" s="202"/>
      <c r="VXX31" s="202"/>
      <c r="VXY31" s="202"/>
      <c r="VXZ31" s="202"/>
      <c r="VYA31" s="202"/>
      <c r="VYB31" s="202"/>
      <c r="VYC31" s="202"/>
      <c r="VYD31" s="202"/>
      <c r="VYE31" s="202"/>
      <c r="VYF31" s="202"/>
      <c r="VYG31" s="202"/>
      <c r="VYH31" s="202"/>
      <c r="VYI31" s="202"/>
      <c r="VYJ31" s="202"/>
      <c r="VYK31" s="202"/>
      <c r="VYL31" s="202"/>
      <c r="VYM31" s="202"/>
      <c r="VYN31" s="202"/>
      <c r="VYO31" s="202"/>
      <c r="VYP31" s="202"/>
      <c r="VYQ31" s="202"/>
      <c r="VYR31" s="202"/>
      <c r="VYS31" s="202"/>
      <c r="VYT31" s="202"/>
      <c r="VYU31" s="202"/>
      <c r="VYV31" s="202"/>
      <c r="VYW31" s="202"/>
      <c r="VYX31" s="202"/>
      <c r="VYY31" s="202"/>
      <c r="VYZ31" s="202"/>
      <c r="VZA31" s="202"/>
      <c r="VZB31" s="202"/>
      <c r="VZC31" s="202"/>
      <c r="VZD31" s="202"/>
      <c r="VZE31" s="202"/>
      <c r="VZF31" s="202"/>
      <c r="VZG31" s="202"/>
      <c r="VZH31" s="202"/>
      <c r="VZI31" s="202"/>
      <c r="VZJ31" s="202"/>
      <c r="VZK31" s="202"/>
      <c r="VZL31" s="202"/>
      <c r="VZM31" s="202"/>
      <c r="VZN31" s="202"/>
      <c r="VZO31" s="202"/>
      <c r="VZP31" s="202"/>
      <c r="VZQ31" s="202"/>
      <c r="VZR31" s="202"/>
      <c r="VZS31" s="202"/>
      <c r="VZT31" s="202"/>
      <c r="VZU31" s="202"/>
      <c r="VZV31" s="202"/>
      <c r="VZW31" s="202"/>
      <c r="VZX31" s="202"/>
      <c r="VZY31" s="202"/>
      <c r="VZZ31" s="202"/>
      <c r="WAA31" s="202"/>
      <c r="WAB31" s="202"/>
      <c r="WAC31" s="202"/>
      <c r="WAD31" s="202"/>
      <c r="WAE31" s="202"/>
      <c r="WAF31" s="202"/>
      <c r="WAG31" s="202"/>
      <c r="WAH31" s="202"/>
      <c r="WAI31" s="202"/>
      <c r="WAJ31" s="202"/>
      <c r="WAK31" s="202"/>
      <c r="WAL31" s="202"/>
      <c r="WAM31" s="202"/>
      <c r="WAN31" s="202"/>
      <c r="WAO31" s="202"/>
      <c r="WAP31" s="202"/>
      <c r="WAQ31" s="202"/>
      <c r="WAR31" s="202"/>
      <c r="WAS31" s="202"/>
      <c r="WAT31" s="202"/>
      <c r="WAU31" s="202"/>
      <c r="WAV31" s="202"/>
      <c r="WAW31" s="202"/>
      <c r="WAX31" s="202"/>
      <c r="WAY31" s="202"/>
      <c r="WAZ31" s="202"/>
      <c r="WBA31" s="202"/>
      <c r="WBB31" s="202"/>
      <c r="WBC31" s="202"/>
      <c r="WBD31" s="202"/>
      <c r="WBE31" s="202"/>
      <c r="WBF31" s="202"/>
      <c r="WBG31" s="202"/>
      <c r="WBH31" s="202"/>
      <c r="WBI31" s="202"/>
      <c r="WBJ31" s="202"/>
      <c r="WBK31" s="202"/>
      <c r="WBL31" s="202"/>
      <c r="WBM31" s="202"/>
      <c r="WBN31" s="202"/>
      <c r="WBO31" s="202"/>
      <c r="WBP31" s="202"/>
      <c r="WBQ31" s="202"/>
      <c r="WBR31" s="202"/>
      <c r="WBS31" s="202"/>
      <c r="WBT31" s="202"/>
      <c r="WBU31" s="202"/>
      <c r="WBV31" s="202"/>
      <c r="WBW31" s="202"/>
      <c r="WBX31" s="202"/>
      <c r="WBY31" s="202"/>
      <c r="WBZ31" s="202"/>
      <c r="WCA31" s="202"/>
      <c r="WCB31" s="202"/>
      <c r="WCC31" s="202"/>
      <c r="WCD31" s="202"/>
      <c r="WCE31" s="202"/>
      <c r="WCF31" s="202"/>
      <c r="WCG31" s="202"/>
      <c r="WCH31" s="202"/>
      <c r="WCI31" s="202"/>
      <c r="WCJ31" s="202"/>
      <c r="WCK31" s="202"/>
      <c r="WCL31" s="202"/>
      <c r="WCM31" s="202"/>
      <c r="WCN31" s="202"/>
      <c r="WCO31" s="202"/>
      <c r="WCP31" s="202"/>
      <c r="WCQ31" s="202"/>
      <c r="WCR31" s="202"/>
      <c r="WCS31" s="202"/>
      <c r="WCT31" s="202"/>
      <c r="WCU31" s="202"/>
      <c r="WCV31" s="202"/>
      <c r="WCW31" s="202"/>
      <c r="WCX31" s="202"/>
      <c r="WCY31" s="202"/>
      <c r="WCZ31" s="202"/>
      <c r="WDA31" s="202"/>
      <c r="WDB31" s="202"/>
      <c r="WDC31" s="202"/>
      <c r="WDD31" s="202"/>
      <c r="WDE31" s="202"/>
      <c r="WDF31" s="202"/>
      <c r="WDG31" s="202"/>
      <c r="WDH31" s="202"/>
      <c r="WDI31" s="202"/>
      <c r="WDJ31" s="202"/>
      <c r="WDK31" s="202"/>
      <c r="WDL31" s="202"/>
      <c r="WDM31" s="202"/>
      <c r="WDN31" s="202"/>
      <c r="WDO31" s="202"/>
      <c r="WDP31" s="202"/>
      <c r="WDQ31" s="202"/>
      <c r="WDR31" s="202"/>
      <c r="WDS31" s="202"/>
      <c r="WDT31" s="202"/>
      <c r="WDU31" s="202"/>
      <c r="WDV31" s="202"/>
      <c r="WDW31" s="202"/>
      <c r="WDX31" s="202"/>
      <c r="WDY31" s="202"/>
      <c r="WDZ31" s="202"/>
      <c r="WEA31" s="202"/>
      <c r="WEB31" s="202"/>
      <c r="WEC31" s="202"/>
      <c r="WED31" s="202"/>
      <c r="WEE31" s="202"/>
      <c r="WEF31" s="202"/>
      <c r="WEG31" s="202"/>
      <c r="WEH31" s="202"/>
      <c r="WEI31" s="202"/>
      <c r="WEJ31" s="202"/>
      <c r="WEK31" s="202"/>
      <c r="WEL31" s="202"/>
      <c r="WEM31" s="202"/>
      <c r="WEN31" s="202"/>
      <c r="WEO31" s="202"/>
      <c r="WEP31" s="202"/>
      <c r="WEQ31" s="202"/>
      <c r="WER31" s="202"/>
      <c r="WES31" s="202"/>
      <c r="WET31" s="202"/>
      <c r="WEU31" s="202"/>
      <c r="WEV31" s="202"/>
      <c r="WEW31" s="202"/>
      <c r="WEX31" s="202"/>
      <c r="WEY31" s="202"/>
      <c r="WEZ31" s="202"/>
      <c r="WFA31" s="202"/>
      <c r="WFB31" s="202"/>
      <c r="WFC31" s="202"/>
      <c r="WFD31" s="202"/>
      <c r="WFE31" s="202"/>
      <c r="WFF31" s="202"/>
      <c r="WFG31" s="202"/>
      <c r="WFH31" s="202"/>
      <c r="WFI31" s="202"/>
      <c r="WFJ31" s="202"/>
      <c r="WFK31" s="202"/>
      <c r="WFL31" s="202"/>
      <c r="WFM31" s="202"/>
      <c r="WFN31" s="202"/>
      <c r="WFO31" s="202"/>
      <c r="WFP31" s="202"/>
      <c r="WFQ31" s="202"/>
      <c r="WFR31" s="202"/>
      <c r="WFS31" s="202"/>
      <c r="WFT31" s="202"/>
      <c r="WFU31" s="202"/>
      <c r="WFV31" s="202"/>
      <c r="WFW31" s="202"/>
      <c r="WFX31" s="202"/>
      <c r="WFY31" s="202"/>
      <c r="WFZ31" s="202"/>
      <c r="WGA31" s="202"/>
      <c r="WGB31" s="202"/>
      <c r="WGC31" s="202"/>
      <c r="WGD31" s="202"/>
      <c r="WGE31" s="202"/>
      <c r="WGF31" s="202"/>
      <c r="WGG31" s="202"/>
      <c r="WGH31" s="202"/>
      <c r="WGI31" s="202"/>
      <c r="WGJ31" s="202"/>
      <c r="WGK31" s="202"/>
      <c r="WGL31" s="202"/>
      <c r="WGM31" s="202"/>
      <c r="WGN31" s="202"/>
      <c r="WGO31" s="202"/>
      <c r="WGP31" s="202"/>
      <c r="WGQ31" s="202"/>
      <c r="WGR31" s="202"/>
      <c r="WGS31" s="202"/>
      <c r="WGT31" s="202"/>
      <c r="WGU31" s="202"/>
      <c r="WGV31" s="202"/>
      <c r="WGW31" s="202"/>
      <c r="WGX31" s="202"/>
      <c r="WGY31" s="202"/>
      <c r="WGZ31" s="202"/>
      <c r="WHA31" s="202"/>
      <c r="WHB31" s="202"/>
      <c r="WHC31" s="202"/>
      <c r="WHD31" s="202"/>
      <c r="WHE31" s="202"/>
      <c r="WHF31" s="202"/>
      <c r="WHG31" s="202"/>
      <c r="WHH31" s="202"/>
      <c r="WHI31" s="202"/>
      <c r="WHJ31" s="202"/>
      <c r="WHK31" s="202"/>
      <c r="WHL31" s="202"/>
      <c r="WHM31" s="202"/>
      <c r="WHN31" s="202"/>
      <c r="WHO31" s="202"/>
      <c r="WHP31" s="202"/>
      <c r="WHQ31" s="202"/>
      <c r="WHR31" s="202"/>
      <c r="WHS31" s="202"/>
      <c r="WHT31" s="202"/>
      <c r="WHU31" s="202"/>
      <c r="WHV31" s="202"/>
      <c r="WHW31" s="202"/>
      <c r="WHX31" s="202"/>
      <c r="WHY31" s="202"/>
      <c r="WHZ31" s="202"/>
      <c r="WIA31" s="202"/>
      <c r="WIB31" s="202"/>
      <c r="WIC31" s="202"/>
      <c r="WID31" s="202"/>
      <c r="WIE31" s="202"/>
      <c r="WIF31" s="202"/>
      <c r="WIG31" s="202"/>
      <c r="WIH31" s="202"/>
      <c r="WII31" s="202"/>
      <c r="WIJ31" s="202"/>
      <c r="WIK31" s="202"/>
      <c r="WIL31" s="202"/>
      <c r="WIM31" s="202"/>
      <c r="WIN31" s="202"/>
      <c r="WIO31" s="202"/>
      <c r="WIP31" s="202"/>
      <c r="WIQ31" s="202"/>
      <c r="WIR31" s="202"/>
      <c r="WIS31" s="202"/>
      <c r="WIT31" s="202"/>
      <c r="WIU31" s="202"/>
      <c r="WIV31" s="202"/>
      <c r="WIW31" s="202"/>
      <c r="WIX31" s="202"/>
      <c r="WIY31" s="202"/>
      <c r="WIZ31" s="202"/>
      <c r="WJA31" s="202"/>
      <c r="WJB31" s="202"/>
      <c r="WJC31" s="202"/>
      <c r="WJD31" s="202"/>
      <c r="WJE31" s="202"/>
      <c r="WJF31" s="202"/>
      <c r="WJG31" s="202"/>
      <c r="WJH31" s="202"/>
      <c r="WJI31" s="202"/>
      <c r="WJJ31" s="202"/>
      <c r="WJK31" s="202"/>
      <c r="WJL31" s="202"/>
      <c r="WJM31" s="202"/>
      <c r="WJN31" s="202"/>
      <c r="WJO31" s="202"/>
      <c r="WJP31" s="202"/>
      <c r="WJQ31" s="202"/>
      <c r="WJR31" s="202"/>
      <c r="WJS31" s="202"/>
      <c r="WJT31" s="202"/>
      <c r="WJU31" s="202"/>
      <c r="WJV31" s="202"/>
      <c r="WJW31" s="202"/>
      <c r="WJX31" s="202"/>
      <c r="WJY31" s="202"/>
      <c r="WJZ31" s="202"/>
      <c r="WKA31" s="202"/>
      <c r="WKB31" s="202"/>
      <c r="WKC31" s="202"/>
      <c r="WKD31" s="202"/>
      <c r="WKE31" s="202"/>
      <c r="WKF31" s="202"/>
      <c r="WKG31" s="202"/>
      <c r="WKH31" s="202"/>
      <c r="WKI31" s="202"/>
      <c r="WKJ31" s="202"/>
      <c r="WKK31" s="202"/>
      <c r="WKL31" s="202"/>
      <c r="WKM31" s="202"/>
      <c r="WKN31" s="202"/>
      <c r="WKO31" s="202"/>
      <c r="WKP31" s="202"/>
      <c r="WKQ31" s="202"/>
      <c r="WKR31" s="202"/>
      <c r="WKS31" s="202"/>
      <c r="WKT31" s="202"/>
      <c r="WKU31" s="202"/>
      <c r="WKV31" s="202"/>
      <c r="WKW31" s="202"/>
      <c r="WKX31" s="202"/>
      <c r="WKY31" s="202"/>
      <c r="WKZ31" s="202"/>
      <c r="WLA31" s="202"/>
      <c r="WLB31" s="202"/>
      <c r="WLC31" s="202"/>
      <c r="WLD31" s="202"/>
      <c r="WLE31" s="202"/>
      <c r="WLF31" s="202"/>
      <c r="WLG31" s="202"/>
      <c r="WLH31" s="202"/>
      <c r="WLI31" s="202"/>
      <c r="WLJ31" s="202"/>
      <c r="WLK31" s="202"/>
      <c r="WLL31" s="202"/>
      <c r="WLM31" s="202"/>
      <c r="WLN31" s="202"/>
      <c r="WLO31" s="202"/>
      <c r="WLP31" s="202"/>
      <c r="WLQ31" s="202"/>
      <c r="WLR31" s="202"/>
      <c r="WLS31" s="202"/>
      <c r="WLT31" s="202"/>
      <c r="WLU31" s="202"/>
      <c r="WLV31" s="202"/>
      <c r="WLW31" s="202"/>
      <c r="WLX31" s="202"/>
      <c r="WLY31" s="202"/>
      <c r="WLZ31" s="202"/>
      <c r="WMA31" s="202"/>
      <c r="WMB31" s="202"/>
      <c r="WMC31" s="202"/>
      <c r="WMD31" s="202"/>
      <c r="WME31" s="202"/>
      <c r="WMF31" s="202"/>
      <c r="WMG31" s="202"/>
      <c r="WMH31" s="202"/>
      <c r="WMI31" s="202"/>
      <c r="WMJ31" s="202"/>
      <c r="WMK31" s="202"/>
      <c r="WML31" s="202"/>
      <c r="WMM31" s="202"/>
      <c r="WMN31" s="202"/>
      <c r="WMO31" s="202"/>
      <c r="WMP31" s="202"/>
      <c r="WMQ31" s="202"/>
      <c r="WMR31" s="202"/>
      <c r="WMS31" s="202"/>
      <c r="WMT31" s="202"/>
      <c r="WMU31" s="202"/>
      <c r="WMV31" s="202"/>
      <c r="WMW31" s="202"/>
      <c r="WMX31" s="202"/>
      <c r="WMY31" s="202"/>
      <c r="WMZ31" s="202"/>
      <c r="WNA31" s="202"/>
      <c r="WNB31" s="202"/>
      <c r="WNC31" s="202"/>
      <c r="WND31" s="202"/>
      <c r="WNE31" s="202"/>
      <c r="WNF31" s="202"/>
      <c r="WNG31" s="202"/>
      <c r="WNH31" s="202"/>
      <c r="WNI31" s="202"/>
      <c r="WNJ31" s="202"/>
      <c r="WNK31" s="202"/>
      <c r="WNL31" s="202"/>
      <c r="WNM31" s="202"/>
      <c r="WNN31" s="202"/>
      <c r="WNO31" s="202"/>
      <c r="WNP31" s="202"/>
      <c r="WNQ31" s="202"/>
      <c r="WNR31" s="202"/>
      <c r="WNS31" s="202"/>
      <c r="WNT31" s="202"/>
      <c r="WNU31" s="202"/>
      <c r="WNV31" s="202"/>
      <c r="WNW31" s="202"/>
      <c r="WNX31" s="202"/>
      <c r="WNY31" s="202"/>
      <c r="WNZ31" s="202"/>
      <c r="WOA31" s="202"/>
      <c r="WOB31" s="202"/>
      <c r="WOC31" s="202"/>
      <c r="WOD31" s="202"/>
      <c r="WOE31" s="202"/>
      <c r="WOF31" s="202"/>
      <c r="WOG31" s="202"/>
      <c r="WOH31" s="202"/>
      <c r="WOI31" s="202"/>
      <c r="WOJ31" s="202"/>
      <c r="WOK31" s="202"/>
      <c r="WOL31" s="202"/>
      <c r="WOM31" s="202"/>
      <c r="WON31" s="202"/>
      <c r="WOO31" s="202"/>
      <c r="WOP31" s="202"/>
      <c r="WOQ31" s="202"/>
      <c r="WOR31" s="202"/>
      <c r="WOS31" s="202"/>
      <c r="WOT31" s="202"/>
      <c r="WOU31" s="202"/>
      <c r="WOV31" s="202"/>
      <c r="WOW31" s="202"/>
      <c r="WOX31" s="202"/>
      <c r="WOY31" s="202"/>
      <c r="WOZ31" s="202"/>
      <c r="WPA31" s="202"/>
      <c r="WPB31" s="202"/>
      <c r="WPC31" s="202"/>
      <c r="WPD31" s="202"/>
      <c r="WPE31" s="202"/>
      <c r="WPF31" s="202"/>
      <c r="WPG31" s="202"/>
      <c r="WPH31" s="202"/>
      <c r="WPI31" s="202"/>
      <c r="WPJ31" s="202"/>
      <c r="WPK31" s="202"/>
      <c r="WPL31" s="202"/>
      <c r="WPM31" s="202"/>
      <c r="WPN31" s="202"/>
      <c r="WPO31" s="202"/>
      <c r="WPP31" s="202"/>
      <c r="WPQ31" s="202"/>
      <c r="WPR31" s="202"/>
      <c r="WPS31" s="202"/>
      <c r="WPT31" s="202"/>
      <c r="WPU31" s="202"/>
      <c r="WPV31" s="202"/>
      <c r="WPW31" s="202"/>
      <c r="WPX31" s="202"/>
      <c r="WPY31" s="202"/>
      <c r="WPZ31" s="202"/>
      <c r="WQA31" s="202"/>
      <c r="WQB31" s="202"/>
      <c r="WQC31" s="202"/>
      <c r="WQD31" s="202"/>
      <c r="WQE31" s="202"/>
      <c r="WQF31" s="202"/>
      <c r="WQG31" s="202"/>
      <c r="WQH31" s="202"/>
      <c r="WQI31" s="202"/>
      <c r="WQJ31" s="202"/>
      <c r="WQK31" s="202"/>
      <c r="WQL31" s="202"/>
      <c r="WQM31" s="202"/>
      <c r="WQN31" s="202"/>
      <c r="WQO31" s="202"/>
      <c r="WQP31" s="202"/>
      <c r="WQQ31" s="202"/>
      <c r="WQR31" s="202"/>
      <c r="WQS31" s="202"/>
      <c r="WQT31" s="202"/>
      <c r="WQU31" s="202"/>
      <c r="WQV31" s="202"/>
      <c r="WQW31" s="202"/>
      <c r="WQX31" s="202"/>
      <c r="WQY31" s="202"/>
      <c r="WQZ31" s="202"/>
      <c r="WRA31" s="202"/>
      <c r="WRB31" s="202"/>
      <c r="WRC31" s="202"/>
      <c r="WRD31" s="202"/>
      <c r="WRE31" s="202"/>
      <c r="WRF31" s="202"/>
      <c r="WRG31" s="202"/>
      <c r="WRH31" s="202"/>
      <c r="WRI31" s="202"/>
      <c r="WRJ31" s="202"/>
      <c r="WRK31" s="202"/>
      <c r="WRL31" s="202"/>
      <c r="WRM31" s="202"/>
      <c r="WRN31" s="202"/>
      <c r="WRO31" s="202"/>
      <c r="WRP31" s="202"/>
      <c r="WRQ31" s="202"/>
      <c r="WRR31" s="202"/>
      <c r="WRS31" s="202"/>
      <c r="WRT31" s="202"/>
      <c r="WRU31" s="202"/>
      <c r="WRV31" s="202"/>
      <c r="WRW31" s="202"/>
      <c r="WRX31" s="202"/>
      <c r="WRY31" s="202"/>
      <c r="WRZ31" s="202"/>
      <c r="WSA31" s="202"/>
      <c r="WSB31" s="202"/>
      <c r="WSC31" s="202"/>
      <c r="WSD31" s="202"/>
      <c r="WSE31" s="202"/>
      <c r="WSF31" s="202"/>
      <c r="WSG31" s="202"/>
      <c r="WSH31" s="202"/>
      <c r="WSI31" s="202"/>
      <c r="WSJ31" s="202"/>
      <c r="WSK31" s="202"/>
      <c r="WSL31" s="202"/>
      <c r="WSM31" s="202"/>
      <c r="WSN31" s="202"/>
      <c r="WSO31" s="202"/>
      <c r="WSP31" s="202"/>
      <c r="WSQ31" s="202"/>
      <c r="WSR31" s="202"/>
      <c r="WSS31" s="202"/>
      <c r="WST31" s="202"/>
      <c r="WSU31" s="202"/>
      <c r="WSV31" s="202"/>
      <c r="WSW31" s="202"/>
      <c r="WSX31" s="202"/>
      <c r="WSY31" s="202"/>
      <c r="WSZ31" s="202"/>
      <c r="WTA31" s="202"/>
      <c r="WTB31" s="202"/>
      <c r="WTC31" s="202"/>
      <c r="WTD31" s="202"/>
      <c r="WTE31" s="202"/>
      <c r="WTF31" s="202"/>
      <c r="WTG31" s="202"/>
      <c r="WTH31" s="202"/>
      <c r="WTI31" s="202"/>
      <c r="WTJ31" s="202"/>
      <c r="WTK31" s="202"/>
      <c r="WTL31" s="202"/>
      <c r="WTM31" s="202"/>
      <c r="WTN31" s="202"/>
      <c r="WTO31" s="202"/>
      <c r="WTP31" s="202"/>
      <c r="WTQ31" s="202"/>
      <c r="WTR31" s="202"/>
      <c r="WTS31" s="202"/>
      <c r="WTT31" s="202"/>
      <c r="WTU31" s="202"/>
      <c r="WTV31" s="202"/>
      <c r="WTW31" s="202"/>
      <c r="WTX31" s="202"/>
      <c r="WTY31" s="202"/>
      <c r="WTZ31" s="202"/>
      <c r="WUA31" s="202"/>
      <c r="WUB31" s="202"/>
      <c r="WUC31" s="202"/>
      <c r="WUD31" s="202"/>
      <c r="WUE31" s="202"/>
      <c r="WUF31" s="202"/>
      <c r="WUG31" s="202"/>
      <c r="WUH31" s="202"/>
      <c r="WUI31" s="202"/>
      <c r="WUJ31" s="202"/>
      <c r="WUK31" s="202"/>
      <c r="WUL31" s="202"/>
      <c r="WUM31" s="202"/>
      <c r="WUN31" s="202"/>
      <c r="WUO31" s="202"/>
      <c r="WUP31" s="202"/>
      <c r="WUQ31" s="202"/>
      <c r="WUR31" s="202"/>
      <c r="WUS31" s="202"/>
      <c r="WUT31" s="202"/>
      <c r="WUU31" s="202"/>
      <c r="WUV31" s="202"/>
      <c r="WUW31" s="202"/>
      <c r="WUX31" s="202"/>
      <c r="WUY31" s="202"/>
      <c r="WUZ31" s="202"/>
      <c r="WVA31" s="202"/>
      <c r="WVB31" s="202"/>
      <c r="WVC31" s="202"/>
      <c r="WVD31" s="202"/>
      <c r="WVE31" s="202"/>
      <c r="WVF31" s="202"/>
      <c r="WVG31" s="202"/>
      <c r="WVH31" s="202"/>
      <c r="WVI31" s="202"/>
      <c r="WVJ31" s="202"/>
      <c r="WVK31" s="202"/>
      <c r="WVL31" s="202"/>
      <c r="WVM31" s="202"/>
      <c r="WVN31" s="202"/>
      <c r="WVO31" s="202"/>
      <c r="WVP31" s="202"/>
      <c r="WVQ31" s="202"/>
      <c r="WVR31" s="202"/>
      <c r="WVS31" s="202"/>
      <c r="WVT31" s="202"/>
      <c r="WVU31" s="202"/>
      <c r="WVV31" s="202"/>
      <c r="WVW31" s="202"/>
      <c r="WVX31" s="202"/>
      <c r="WVY31" s="202"/>
      <c r="WVZ31" s="202"/>
      <c r="WWA31" s="202"/>
      <c r="WWB31" s="202"/>
      <c r="WWC31" s="202"/>
      <c r="WWD31" s="202"/>
      <c r="WWE31" s="202"/>
      <c r="WWF31" s="202"/>
      <c r="WWG31" s="202"/>
      <c r="WWH31" s="202"/>
      <c r="WWI31" s="202"/>
      <c r="WWJ31" s="202"/>
      <c r="WWK31" s="202"/>
      <c r="WWL31" s="202"/>
      <c r="WWM31" s="202"/>
      <c r="WWN31" s="202"/>
      <c r="WWO31" s="202"/>
      <c r="WWP31" s="202"/>
      <c r="WWQ31" s="202"/>
      <c r="WWR31" s="202"/>
      <c r="WWS31" s="202"/>
      <c r="WWT31" s="202"/>
      <c r="WWU31" s="202"/>
      <c r="WWV31" s="202"/>
      <c r="WWW31" s="202"/>
      <c r="WWX31" s="202"/>
      <c r="WWY31" s="202"/>
      <c r="WWZ31" s="202"/>
      <c r="WXA31" s="202"/>
      <c r="WXB31" s="202"/>
      <c r="WXC31" s="202"/>
      <c r="WXD31" s="202"/>
      <c r="WXE31" s="202"/>
      <c r="WXF31" s="202"/>
      <c r="WXG31" s="202"/>
      <c r="WXH31" s="202"/>
      <c r="WXI31" s="202"/>
      <c r="WXJ31" s="202"/>
      <c r="WXK31" s="202"/>
      <c r="WXL31" s="202"/>
      <c r="WXM31" s="202"/>
      <c r="WXN31" s="202"/>
      <c r="WXO31" s="202"/>
      <c r="WXP31" s="202"/>
      <c r="WXQ31" s="202"/>
      <c r="WXR31" s="202"/>
      <c r="WXS31" s="202"/>
      <c r="WXT31" s="202"/>
      <c r="WXU31" s="202"/>
      <c r="WXV31" s="202"/>
      <c r="WXW31" s="202"/>
      <c r="WXX31" s="202"/>
      <c r="WXY31" s="202"/>
      <c r="WXZ31" s="202"/>
      <c r="WYA31" s="202"/>
      <c r="WYB31" s="202"/>
      <c r="WYC31" s="202"/>
      <c r="WYD31" s="202"/>
      <c r="WYE31" s="202"/>
      <c r="WYF31" s="202"/>
      <c r="WYG31" s="202"/>
      <c r="WYH31" s="202"/>
      <c r="WYI31" s="202"/>
      <c r="WYJ31" s="202"/>
      <c r="WYK31" s="202"/>
      <c r="WYL31" s="202"/>
      <c r="WYM31" s="202"/>
      <c r="WYN31" s="202"/>
      <c r="WYO31" s="202"/>
      <c r="WYP31" s="202"/>
      <c r="WYQ31" s="202"/>
      <c r="WYR31" s="202"/>
      <c r="WYS31" s="202"/>
      <c r="WYT31" s="202"/>
      <c r="WYU31" s="202"/>
      <c r="WYV31" s="202"/>
      <c r="WYW31" s="202"/>
      <c r="WYX31" s="202"/>
      <c r="WYY31" s="202"/>
      <c r="WYZ31" s="202"/>
      <c r="WZA31" s="202"/>
      <c r="WZB31" s="202"/>
      <c r="WZC31" s="202"/>
      <c r="WZD31" s="202"/>
      <c r="WZE31" s="202"/>
      <c r="WZF31" s="202"/>
      <c r="WZG31" s="202"/>
      <c r="WZH31" s="202"/>
      <c r="WZI31" s="202"/>
      <c r="WZJ31" s="202"/>
      <c r="WZK31" s="202"/>
      <c r="WZL31" s="202"/>
      <c r="WZM31" s="202"/>
      <c r="WZN31" s="202"/>
      <c r="WZO31" s="202"/>
      <c r="WZP31" s="202"/>
      <c r="WZQ31" s="202"/>
      <c r="WZR31" s="202"/>
      <c r="WZS31" s="202"/>
      <c r="WZT31" s="202"/>
      <c r="WZU31" s="202"/>
      <c r="WZV31" s="202"/>
      <c r="WZW31" s="202"/>
      <c r="WZX31" s="202"/>
      <c r="WZY31" s="202"/>
      <c r="WZZ31" s="202"/>
      <c r="XAA31" s="202"/>
      <c r="XAB31" s="202"/>
      <c r="XAC31" s="202"/>
      <c r="XAD31" s="202"/>
      <c r="XAE31" s="202"/>
      <c r="XAF31" s="202"/>
      <c r="XAG31" s="202"/>
      <c r="XAH31" s="202"/>
      <c r="XAI31" s="202"/>
      <c r="XAJ31" s="202"/>
      <c r="XAK31" s="202"/>
      <c r="XAL31" s="202"/>
      <c r="XAM31" s="202"/>
      <c r="XAN31" s="202"/>
      <c r="XAO31" s="202"/>
      <c r="XAP31" s="202"/>
      <c r="XAQ31" s="202"/>
      <c r="XAR31" s="202"/>
      <c r="XAS31" s="202"/>
      <c r="XAT31" s="202"/>
      <c r="XAU31" s="202"/>
      <c r="XAV31" s="202"/>
      <c r="XAW31" s="202"/>
      <c r="XAX31" s="202"/>
      <c r="XAY31" s="202"/>
      <c r="XAZ31" s="202"/>
      <c r="XBA31" s="202"/>
      <c r="XBB31" s="202"/>
      <c r="XBC31" s="202"/>
      <c r="XBD31" s="202"/>
      <c r="XBE31" s="202"/>
      <c r="XBF31" s="202"/>
      <c r="XBG31" s="202"/>
      <c r="XBH31" s="202"/>
      <c r="XBI31" s="202"/>
      <c r="XBJ31" s="202"/>
      <c r="XBK31" s="202"/>
      <c r="XBL31" s="202"/>
      <c r="XBM31" s="202"/>
      <c r="XBN31" s="202"/>
      <c r="XBO31" s="202"/>
      <c r="XBP31" s="202"/>
      <c r="XBQ31" s="202"/>
      <c r="XBR31" s="202"/>
      <c r="XBS31" s="202"/>
      <c r="XBT31" s="202"/>
      <c r="XBU31" s="202"/>
      <c r="XBV31" s="202"/>
      <c r="XBW31" s="202"/>
      <c r="XBX31" s="202"/>
      <c r="XBY31" s="202"/>
      <c r="XBZ31" s="202"/>
      <c r="XCA31" s="202"/>
      <c r="XCB31" s="202"/>
      <c r="XCC31" s="202"/>
      <c r="XCD31" s="202"/>
      <c r="XCE31" s="202"/>
      <c r="XCF31" s="202"/>
      <c r="XCG31" s="202"/>
      <c r="XCH31" s="202"/>
      <c r="XCI31" s="202"/>
      <c r="XCJ31" s="202"/>
      <c r="XCK31" s="202"/>
      <c r="XCL31" s="202"/>
      <c r="XCM31" s="202"/>
      <c r="XCN31" s="202"/>
      <c r="XCO31" s="202"/>
      <c r="XCP31" s="202"/>
      <c r="XCQ31" s="202"/>
      <c r="XCR31" s="202"/>
      <c r="XCS31" s="202"/>
      <c r="XCT31" s="202"/>
      <c r="XCU31" s="202"/>
      <c r="XCV31" s="202"/>
      <c r="XCW31" s="202"/>
      <c r="XCX31" s="202"/>
      <c r="XCY31" s="202"/>
      <c r="XCZ31" s="202"/>
      <c r="XDA31" s="202"/>
      <c r="XDB31" s="202"/>
      <c r="XDC31" s="202"/>
      <c r="XDD31" s="202"/>
      <c r="XDE31" s="202"/>
      <c r="XDF31" s="202"/>
      <c r="XDG31" s="202"/>
      <c r="XDH31" s="202"/>
      <c r="XDI31" s="202"/>
      <c r="XDJ31" s="202"/>
      <c r="XDK31" s="202"/>
      <c r="XDL31" s="202"/>
      <c r="XDM31" s="202"/>
      <c r="XDN31" s="202"/>
      <c r="XDO31" s="202"/>
      <c r="XDP31" s="202"/>
      <c r="XDQ31" s="202"/>
      <c r="XDR31" s="202"/>
      <c r="XDS31" s="202"/>
      <c r="XDT31" s="202"/>
      <c r="XDU31" s="202"/>
      <c r="XDV31" s="202"/>
      <c r="XDW31" s="202"/>
      <c r="XDX31" s="202"/>
      <c r="XDY31" s="202"/>
      <c r="XDZ31" s="202"/>
      <c r="XEA31" s="202"/>
      <c r="XEB31" s="202"/>
      <c r="XEC31" s="202"/>
      <c r="XED31" s="202"/>
      <c r="XEE31" s="202"/>
      <c r="XEF31" s="202"/>
      <c r="XEG31" s="202"/>
      <c r="XEH31" s="202"/>
      <c r="XEI31" s="202"/>
      <c r="XEJ31" s="202"/>
      <c r="XEK31" s="202"/>
      <c r="XEL31" s="202"/>
      <c r="XEM31" s="202"/>
      <c r="XEN31" s="202"/>
      <c r="XEO31" s="202"/>
      <c r="XEP31" s="202"/>
      <c r="XEQ31" s="202"/>
      <c r="XER31" s="202"/>
      <c r="XES31" s="202"/>
      <c r="XET31" s="202"/>
      <c r="XEU31" s="202"/>
      <c r="XEV31" s="202"/>
      <c r="XEW31" s="202"/>
      <c r="XEX31" s="202"/>
      <c r="XEY31" s="202"/>
      <c r="XEZ31" s="202"/>
      <c r="XFA31" s="202"/>
      <c r="XFB31" s="202"/>
      <c r="XFC31" s="202"/>
      <c r="XFD31" s="202"/>
    </row>
    <row r="32" spans="1:16384" customFormat="1" ht="15.95" customHeight="1" x14ac:dyDescent="0.25">
      <c r="A32" s="60" t="s">
        <v>45</v>
      </c>
      <c r="B32" s="283" t="str">
        <f ca="1">B3</f>
        <v>Sunday Sales</v>
      </c>
      <c r="C32" s="65"/>
      <c r="D32" s="65"/>
      <c r="E32" s="66"/>
      <c r="F32" s="502" t="s">
        <v>109</v>
      </c>
      <c r="G32" s="503"/>
      <c r="H32" s="504" t="s">
        <v>146</v>
      </c>
      <c r="I32" s="505"/>
      <c r="J32" s="505"/>
      <c r="K32" s="505"/>
      <c r="L32" s="506"/>
      <c r="M32" s="206" t="str">
        <f ca="1">M3</f>
        <v>Monday</v>
      </c>
      <c r="N32" s="233"/>
      <c r="O32" s="284"/>
      <c r="P32" s="284"/>
      <c r="Q32" s="89" t="str">
        <f ca="1">Q3</f>
        <v>Sunday</v>
      </c>
      <c r="R32" s="87"/>
      <c r="S32" s="88"/>
      <c r="T32" s="88"/>
      <c r="U32" s="495" t="s">
        <v>147</v>
      </c>
      <c r="V32" s="496"/>
      <c r="W32" s="496"/>
      <c r="X32" s="496"/>
      <c r="Y32" s="496"/>
      <c r="Z32" s="496" t="s">
        <v>147</v>
      </c>
      <c r="AA32" s="496"/>
      <c r="AB32" s="496"/>
      <c r="AC32" s="497"/>
      <c r="AD32" s="496" t="s">
        <v>11</v>
      </c>
      <c r="AE32" s="497"/>
      <c r="AF32" s="495" t="str">
        <f>AF3</f>
        <v xml:space="preserve">PROJECTED WEEK ENDING </v>
      </c>
      <c r="AG32" s="496"/>
      <c r="AH32" s="497"/>
      <c r="AI32" s="453" t="s">
        <v>168</v>
      </c>
    </row>
    <row r="33" spans="1:35" customFormat="1" ht="15.95" customHeight="1" x14ac:dyDescent="0.25">
      <c r="A33" s="305">
        <f>A4</f>
        <v>42861</v>
      </c>
      <c r="B33" s="306" t="s">
        <v>12</v>
      </c>
      <c r="C33" s="61" t="s">
        <v>13</v>
      </c>
      <c r="D33" s="62"/>
      <c r="E33" s="62"/>
      <c r="F33" s="72" t="s">
        <v>12</v>
      </c>
      <c r="G33" s="73"/>
      <c r="H33" s="259" t="s">
        <v>145</v>
      </c>
      <c r="I33" s="219" t="s">
        <v>102</v>
      </c>
      <c r="J33" s="218"/>
      <c r="K33" s="218" t="s">
        <v>144</v>
      </c>
      <c r="L33" s="260"/>
      <c r="M33" s="235" t="s">
        <v>14</v>
      </c>
      <c r="N33" s="307"/>
      <c r="O33" s="308"/>
      <c r="P33" s="308"/>
      <c r="Q33" s="227" t="s">
        <v>15</v>
      </c>
      <c r="R33" s="228"/>
      <c r="S33" s="229"/>
      <c r="T33" s="228"/>
      <c r="U33" s="258" t="s">
        <v>16</v>
      </c>
      <c r="V33" s="61"/>
      <c r="W33" s="61"/>
      <c r="X33" s="61"/>
      <c r="Y33" s="61"/>
      <c r="Z33" s="493" t="s">
        <v>17</v>
      </c>
      <c r="AA33" s="494" t="s">
        <v>17</v>
      </c>
      <c r="AB33" s="494" t="s">
        <v>17</v>
      </c>
      <c r="AC33" s="276" t="str">
        <f>AC4</f>
        <v>*Adj Variance</v>
      </c>
      <c r="AD33" s="499" t="s">
        <v>105</v>
      </c>
      <c r="AE33" s="500"/>
      <c r="AF33" s="501" t="s">
        <v>18</v>
      </c>
      <c r="AG33" s="499"/>
      <c r="AH33" s="500"/>
      <c r="AI33" s="454" t="s">
        <v>166</v>
      </c>
    </row>
    <row r="34" spans="1:35" s="85" customFormat="1" ht="20.100000000000001" customHeight="1" thickBot="1" x14ac:dyDescent="0.35">
      <c r="A34" s="339" t="s">
        <v>10</v>
      </c>
      <c r="B34" s="340" t="s">
        <v>0</v>
      </c>
      <c r="C34" s="341" t="s">
        <v>0</v>
      </c>
      <c r="D34" s="342" t="s">
        <v>19</v>
      </c>
      <c r="E34" s="343" t="s">
        <v>20</v>
      </c>
      <c r="F34" s="344" t="s">
        <v>0</v>
      </c>
      <c r="G34" s="345" t="s">
        <v>21</v>
      </c>
      <c r="H34" s="346" t="s">
        <v>0</v>
      </c>
      <c r="I34" s="347" t="s">
        <v>0</v>
      </c>
      <c r="J34" s="342" t="s">
        <v>21</v>
      </c>
      <c r="K34" s="348" t="s">
        <v>19</v>
      </c>
      <c r="L34" s="349" t="s">
        <v>20</v>
      </c>
      <c r="M34" s="339" t="s">
        <v>22</v>
      </c>
      <c r="N34" s="341"/>
      <c r="O34" s="350"/>
      <c r="P34" s="350"/>
      <c r="Q34" s="351" t="s">
        <v>23</v>
      </c>
      <c r="R34" s="352" t="s">
        <v>104</v>
      </c>
      <c r="S34" s="353" t="s">
        <v>24</v>
      </c>
      <c r="T34" s="345" t="s">
        <v>25</v>
      </c>
      <c r="U34" s="354" t="str">
        <f>U5</f>
        <v>Actl</v>
      </c>
      <c r="V34" s="355" t="s">
        <v>57</v>
      </c>
      <c r="W34" s="356" t="s">
        <v>39</v>
      </c>
      <c r="X34" s="357" t="s">
        <v>20</v>
      </c>
      <c r="Y34" s="356" t="s">
        <v>58</v>
      </c>
      <c r="Z34" s="358" t="s">
        <v>26</v>
      </c>
      <c r="AA34" s="359" t="str">
        <f>AA5</f>
        <v>*Target</v>
      </c>
      <c r="AB34" s="359" t="s">
        <v>148</v>
      </c>
      <c r="AC34" s="360" t="s">
        <v>149</v>
      </c>
      <c r="AD34" s="361" t="s">
        <v>23</v>
      </c>
      <c r="AE34" s="362" t="s">
        <v>24</v>
      </c>
      <c r="AF34" s="363" t="s">
        <v>26</v>
      </c>
      <c r="AG34" s="364" t="s">
        <v>102</v>
      </c>
      <c r="AH34" s="360" t="s">
        <v>47</v>
      </c>
      <c r="AI34" s="455" t="s">
        <v>167</v>
      </c>
    </row>
    <row r="35" spans="1:35" s="85" customFormat="1" ht="21" customHeight="1" x14ac:dyDescent="0.3">
      <c r="A35" s="81" t="s">
        <v>9</v>
      </c>
      <c r="B35" s="288">
        <f t="shared" ref="B35:AH35" ca="1" si="21">B6</f>
        <v>25884</v>
      </c>
      <c r="C35" s="289">
        <f t="shared" ca="1" si="21"/>
        <v>35530</v>
      </c>
      <c r="D35" s="75">
        <f t="shared" ca="1" si="21"/>
        <v>-0.27148888263439347</v>
      </c>
      <c r="E35" s="163">
        <f t="shared" ca="1" si="21"/>
        <v>-9646</v>
      </c>
      <c r="F35" s="164">
        <f t="shared" si="21"/>
        <v>25884</v>
      </c>
      <c r="G35" s="165">
        <f t="shared" si="21"/>
        <v>0.44572255131560823</v>
      </c>
      <c r="H35" s="290">
        <f t="shared" ca="1" si="21"/>
        <v>157134</v>
      </c>
      <c r="I35" s="291">
        <f t="shared" si="21"/>
        <v>160000</v>
      </c>
      <c r="J35" s="75">
        <f t="shared" ca="1" si="21"/>
        <v>2.7058479129356661</v>
      </c>
      <c r="K35" s="76">
        <f t="shared" ca="1" si="21"/>
        <v>-1.8239209846373158E-2</v>
      </c>
      <c r="L35" s="262">
        <f t="shared" ca="1" si="21"/>
        <v>-2866</v>
      </c>
      <c r="M35" s="292">
        <f t="shared" ca="1" si="21"/>
        <v>28433</v>
      </c>
      <c r="N35" s="77">
        <f t="shared" si="21"/>
        <v>0</v>
      </c>
      <c r="O35" s="74">
        <f t="shared" si="21"/>
        <v>26480.959999999999</v>
      </c>
      <c r="P35" s="74">
        <f t="shared" si="21"/>
        <v>130389.23000000001</v>
      </c>
      <c r="Q35" s="293">
        <f t="shared" ca="1" si="21"/>
        <v>41</v>
      </c>
      <c r="R35" s="294">
        <f t="shared" ca="1" si="21"/>
        <v>0</v>
      </c>
      <c r="S35" s="295">
        <f t="shared" ca="1" si="21"/>
        <v>907</v>
      </c>
      <c r="T35" s="296">
        <f t="shared" ca="1" si="21"/>
        <v>3.5040951939422034E-2</v>
      </c>
      <c r="U35" s="280">
        <f t="shared" ca="1" si="21"/>
        <v>292</v>
      </c>
      <c r="V35" s="297">
        <f t="shared" si="21"/>
        <v>282</v>
      </c>
      <c r="W35" s="248">
        <f t="shared" si="21"/>
        <v>0</v>
      </c>
      <c r="X35" s="297">
        <f t="shared" ca="1" si="21"/>
        <v>-10</v>
      </c>
      <c r="Y35" s="298">
        <f t="shared" ca="1" si="21"/>
        <v>1.0354609929078014</v>
      </c>
      <c r="Z35" s="299">
        <f t="shared" ca="1" si="21"/>
        <v>5614</v>
      </c>
      <c r="AA35" s="281">
        <f t="shared" ca="1" si="21"/>
        <v>5311.1291999999994</v>
      </c>
      <c r="AB35" s="281">
        <f t="shared" si="21"/>
        <v>5390</v>
      </c>
      <c r="AC35" s="282">
        <f t="shared" ca="1" si="21"/>
        <v>302.8708000000006</v>
      </c>
      <c r="AD35" s="300">
        <f t="shared" ca="1" si="21"/>
        <v>0</v>
      </c>
      <c r="AE35" s="301">
        <f t="shared" ca="1" si="21"/>
        <v>0</v>
      </c>
      <c r="AF35" s="302">
        <f t="shared" ca="1" si="21"/>
        <v>3.572746827548462E-2</v>
      </c>
      <c r="AG35" s="303">
        <f t="shared" si="21"/>
        <v>3.3799999999999997E-2</v>
      </c>
      <c r="AH35" s="304">
        <f t="shared" ca="1" si="21"/>
        <v>1.9000000000000059E-3</v>
      </c>
      <c r="AI35" s="292">
        <f ca="1">AI6</f>
        <v>15.620110797773703</v>
      </c>
    </row>
    <row r="36" spans="1:35" s="85" customFormat="1" ht="21" customHeight="1" x14ac:dyDescent="0.3">
      <c r="A36" s="82" t="s">
        <v>96</v>
      </c>
      <c r="B36" s="161">
        <f t="shared" ref="B36:AI36" ca="1" si="22">B7</f>
        <v>4048</v>
      </c>
      <c r="C36" s="162">
        <f t="shared" ca="1" si="22"/>
        <v>6695</v>
      </c>
      <c r="D36" s="75">
        <f t="shared" ca="1" si="22"/>
        <v>-0.39536967886482449</v>
      </c>
      <c r="E36" s="163">
        <f t="shared" ca="1" si="22"/>
        <v>-2647</v>
      </c>
      <c r="F36" s="164">
        <f t="shared" si="22"/>
        <v>4048</v>
      </c>
      <c r="G36" s="165">
        <f t="shared" si="22"/>
        <v>6.9706571153051386E-2</v>
      </c>
      <c r="H36" s="261">
        <f t="shared" ca="1" si="22"/>
        <v>25776</v>
      </c>
      <c r="I36" s="166">
        <f t="shared" si="22"/>
        <v>26000</v>
      </c>
      <c r="J36" s="75">
        <f t="shared" ca="1" si="22"/>
        <v>0.44386279101804654</v>
      </c>
      <c r="K36" s="76">
        <f t="shared" ca="1" si="22"/>
        <v>-8.6902545003103657E-3</v>
      </c>
      <c r="L36" s="262">
        <f t="shared" ca="1" si="22"/>
        <v>-224</v>
      </c>
      <c r="M36" s="204">
        <f t="shared" ca="1" si="22"/>
        <v>4103</v>
      </c>
      <c r="N36" s="77">
        <f t="shared" si="22"/>
        <v>0</v>
      </c>
      <c r="O36" s="74">
        <f t="shared" si="22"/>
        <v>1408.96</v>
      </c>
      <c r="P36" s="74">
        <f t="shared" si="22"/>
        <v>4196.47</v>
      </c>
      <c r="Q36" s="194">
        <f t="shared" ca="1" si="22"/>
        <v>0</v>
      </c>
      <c r="R36" s="193">
        <f t="shared" ca="1" si="22"/>
        <v>0</v>
      </c>
      <c r="S36" s="195">
        <f t="shared" ca="1" si="22"/>
        <v>0</v>
      </c>
      <c r="T36" s="256">
        <f t="shared" ca="1" si="22"/>
        <v>0</v>
      </c>
      <c r="U36" s="270">
        <f t="shared" ca="1" si="22"/>
        <v>13</v>
      </c>
      <c r="V36" s="272">
        <f t="shared" si="22"/>
        <v>13</v>
      </c>
      <c r="W36" s="91">
        <f t="shared" si="22"/>
        <v>0</v>
      </c>
      <c r="X36" s="272">
        <f t="shared" ca="1" si="22"/>
        <v>0</v>
      </c>
      <c r="Y36" s="186">
        <f t="shared" ca="1" si="22"/>
        <v>1</v>
      </c>
      <c r="Z36" s="286">
        <f t="shared" ca="1" si="22"/>
        <v>150</v>
      </c>
      <c r="AA36" s="90">
        <f t="shared" ca="1" si="22"/>
        <v>149.5008</v>
      </c>
      <c r="AB36" s="90">
        <f t="shared" si="22"/>
        <v>150</v>
      </c>
      <c r="AC36" s="190">
        <f t="shared" ca="1" si="22"/>
        <v>0.49920000000000186</v>
      </c>
      <c r="AD36" s="220">
        <f t="shared" ca="1" si="22"/>
        <v>0</v>
      </c>
      <c r="AE36" s="191">
        <f t="shared" ca="1" si="22"/>
        <v>0</v>
      </c>
      <c r="AF36" s="277">
        <f t="shared" ca="1" si="22"/>
        <v>5.8193668528864059E-3</v>
      </c>
      <c r="AG36" s="217">
        <f t="shared" si="22"/>
        <v>5.7999999999999996E-3</v>
      </c>
      <c r="AH36" s="278">
        <f t="shared" ca="1" si="22"/>
        <v>0</v>
      </c>
      <c r="AI36" s="204">
        <f t="shared" ca="1" si="22"/>
        <v>0</v>
      </c>
    </row>
    <row r="37" spans="1:35" s="85" customFormat="1" ht="21" customHeight="1" x14ac:dyDescent="0.3">
      <c r="A37" s="81" t="s">
        <v>6</v>
      </c>
      <c r="B37" s="161">
        <f t="shared" ref="B37:AI37" ca="1" si="23">B8</f>
        <v>1242</v>
      </c>
      <c r="C37" s="162">
        <f t="shared" ca="1" si="23"/>
        <v>3924</v>
      </c>
      <c r="D37" s="75">
        <f t="shared" ca="1" si="23"/>
        <v>-0.6834862385321101</v>
      </c>
      <c r="E37" s="163">
        <f t="shared" ca="1" si="23"/>
        <v>-2682</v>
      </c>
      <c r="F37" s="164">
        <f t="shared" si="23"/>
        <v>1242</v>
      </c>
      <c r="G37" s="165">
        <f t="shared" si="23"/>
        <v>2.1387243421958947E-2</v>
      </c>
      <c r="H37" s="261">
        <f t="shared" ca="1" si="23"/>
        <v>50227</v>
      </c>
      <c r="I37" s="166">
        <f t="shared" si="23"/>
        <v>53565</v>
      </c>
      <c r="J37" s="75">
        <f t="shared" ca="1" si="23"/>
        <v>0.8649090783854525</v>
      </c>
      <c r="K37" s="76">
        <f t="shared" ca="1" si="23"/>
        <v>-6.6458279411471921E-2</v>
      </c>
      <c r="L37" s="262">
        <f t="shared" ca="1" si="23"/>
        <v>-3338</v>
      </c>
      <c r="M37" s="204">
        <f t="shared" ca="1" si="23"/>
        <v>9408</v>
      </c>
      <c r="N37" s="77">
        <f t="shared" si="23"/>
        <v>0</v>
      </c>
      <c r="O37" s="74">
        <f t="shared" si="23"/>
        <v>7513.26</v>
      </c>
      <c r="P37" s="74">
        <f t="shared" si="23"/>
        <v>38324.42</v>
      </c>
      <c r="Q37" s="194">
        <f t="shared" ca="1" si="23"/>
        <v>13</v>
      </c>
      <c r="R37" s="193">
        <f t="shared" ca="1" si="23"/>
        <v>0</v>
      </c>
      <c r="S37" s="195">
        <f t="shared" ca="1" si="23"/>
        <v>644</v>
      </c>
      <c r="T37" s="256">
        <f t="shared" ca="1" si="23"/>
        <v>0.51851851851851849</v>
      </c>
      <c r="U37" s="270">
        <f t="shared" ca="1" si="23"/>
        <v>191</v>
      </c>
      <c r="V37" s="272">
        <f t="shared" si="23"/>
        <v>190</v>
      </c>
      <c r="W37" s="91">
        <f t="shared" si="23"/>
        <v>0</v>
      </c>
      <c r="X37" s="272">
        <f t="shared" ca="1" si="23"/>
        <v>-1</v>
      </c>
      <c r="Y37" s="186">
        <f t="shared" ca="1" si="23"/>
        <v>1.0052631578947369</v>
      </c>
      <c r="Z37" s="286">
        <f t="shared" ca="1" si="23"/>
        <v>7353</v>
      </c>
      <c r="AA37" s="90">
        <f t="shared" ca="1" si="23"/>
        <v>6805.7585000000008</v>
      </c>
      <c r="AB37" s="90">
        <f t="shared" si="23"/>
        <v>7329</v>
      </c>
      <c r="AC37" s="190">
        <f t="shared" ca="1" si="23"/>
        <v>547.24149999999918</v>
      </c>
      <c r="AD37" s="220">
        <f t="shared" ca="1" si="23"/>
        <v>0</v>
      </c>
      <c r="AE37" s="191">
        <f t="shared" ca="1" si="23"/>
        <v>0</v>
      </c>
      <c r="AF37" s="277">
        <f t="shared" ca="1" si="23"/>
        <v>0.14639536504270612</v>
      </c>
      <c r="AG37" s="217">
        <f t="shared" si="23"/>
        <v>0.13550000000000001</v>
      </c>
      <c r="AH37" s="278">
        <f t="shared" ca="1" si="23"/>
        <v>1.0899999999999993E-2</v>
      </c>
      <c r="AI37" s="204">
        <f t="shared" ca="1" si="23"/>
        <v>14.192948151180232</v>
      </c>
    </row>
    <row r="38" spans="1:35" s="85" customFormat="1" ht="21" customHeight="1" x14ac:dyDescent="0.3">
      <c r="A38" s="525" t="s">
        <v>55</v>
      </c>
      <c r="B38" s="526">
        <f t="shared" ref="B38:AI38" ca="1" si="24">B9</f>
        <v>2386</v>
      </c>
      <c r="C38" s="527">
        <f t="shared" ca="1" si="24"/>
        <v>0</v>
      </c>
      <c r="D38" s="528" t="str">
        <f t="shared" ca="1" si="24"/>
        <v/>
      </c>
      <c r="E38" s="529">
        <f t="shared" ca="1" si="24"/>
        <v>2386</v>
      </c>
      <c r="F38" s="530">
        <f t="shared" si="24"/>
        <v>2386</v>
      </c>
      <c r="G38" s="531">
        <f t="shared" si="24"/>
        <v>4.108692657390825E-2</v>
      </c>
      <c r="H38" s="532">
        <f t="shared" ca="1" si="24"/>
        <v>14812</v>
      </c>
      <c r="I38" s="533">
        <f t="shared" si="24"/>
        <v>14500</v>
      </c>
      <c r="J38" s="528">
        <f t="shared" ca="1" si="24"/>
        <v>0.25506268081002892</v>
      </c>
      <c r="K38" s="534">
        <f t="shared" ca="1" si="24"/>
        <v>2.1064002160410478E-2</v>
      </c>
      <c r="L38" s="535">
        <f t="shared" ca="1" si="24"/>
        <v>312</v>
      </c>
      <c r="M38" s="536">
        <f t="shared" ca="1" si="24"/>
        <v>0</v>
      </c>
      <c r="N38" s="537">
        <f t="shared" si="24"/>
        <v>0</v>
      </c>
      <c r="O38" s="538">
        <f t="shared" si="24"/>
        <v>1022.27</v>
      </c>
      <c r="P38" s="538">
        <f t="shared" si="24"/>
        <v>5469.23</v>
      </c>
      <c r="Q38" s="539">
        <f t="shared" ca="1" si="24"/>
        <v>0</v>
      </c>
      <c r="R38" s="540">
        <f t="shared" ca="1" si="24"/>
        <v>0</v>
      </c>
      <c r="S38" s="541">
        <f t="shared" ca="1" si="24"/>
        <v>0</v>
      </c>
      <c r="T38" s="542">
        <f t="shared" ca="1" si="24"/>
        <v>0</v>
      </c>
      <c r="U38" s="543">
        <f t="shared" ca="1" si="24"/>
        <v>0</v>
      </c>
      <c r="V38" s="544">
        <f t="shared" si="24"/>
        <v>0</v>
      </c>
      <c r="W38" s="545">
        <f t="shared" si="24"/>
        <v>0</v>
      </c>
      <c r="X38" s="544">
        <f t="shared" ca="1" si="24"/>
        <v>0</v>
      </c>
      <c r="Y38" s="546" t="str">
        <f t="shared" ca="1" si="24"/>
        <v/>
      </c>
      <c r="Z38" s="547">
        <f t="shared" ca="1" si="24"/>
        <v>0</v>
      </c>
      <c r="AA38" s="548">
        <f t="shared" ca="1" si="24"/>
        <v>0</v>
      </c>
      <c r="AB38" s="548">
        <f t="shared" si="24"/>
        <v>0</v>
      </c>
      <c r="AC38" s="549">
        <f t="shared" ca="1" si="24"/>
        <v>0</v>
      </c>
      <c r="AD38" s="550">
        <f t="shared" ca="1" si="24"/>
        <v>0</v>
      </c>
      <c r="AE38" s="551">
        <f t="shared" ca="1" si="24"/>
        <v>0</v>
      </c>
      <c r="AF38" s="552">
        <f t="shared" ca="1" si="24"/>
        <v>0</v>
      </c>
      <c r="AG38" s="553">
        <f t="shared" si="24"/>
        <v>0</v>
      </c>
      <c r="AH38" s="554">
        <f t="shared" ca="1" si="24"/>
        <v>0</v>
      </c>
      <c r="AI38" s="536" t="str">
        <f t="shared" ca="1" si="24"/>
        <v/>
      </c>
    </row>
    <row r="39" spans="1:35" s="85" customFormat="1" ht="21" customHeight="1" x14ac:dyDescent="0.3">
      <c r="A39" s="555" t="s">
        <v>3</v>
      </c>
      <c r="B39" s="526">
        <f t="shared" ref="B39:AI39" ca="1" si="25">B10</f>
        <v>1494</v>
      </c>
      <c r="C39" s="527">
        <f t="shared" ca="1" si="25"/>
        <v>6765</v>
      </c>
      <c r="D39" s="528">
        <f t="shared" ca="1" si="25"/>
        <v>-0.77915742793791576</v>
      </c>
      <c r="E39" s="529">
        <f t="shared" ca="1" si="25"/>
        <v>-5271</v>
      </c>
      <c r="F39" s="530">
        <f t="shared" si="25"/>
        <v>1494</v>
      </c>
      <c r="G39" s="531">
        <f t="shared" si="25"/>
        <v>2.5726684116269459E-2</v>
      </c>
      <c r="H39" s="532">
        <f t="shared" ca="1" si="25"/>
        <v>8331</v>
      </c>
      <c r="I39" s="533">
        <f t="shared" si="25"/>
        <v>8200</v>
      </c>
      <c r="J39" s="528">
        <f t="shared" ca="1" si="25"/>
        <v>0.14345984295357486</v>
      </c>
      <c r="K39" s="534">
        <f t="shared" ca="1" si="25"/>
        <v>1.5724402832793184E-2</v>
      </c>
      <c r="L39" s="535">
        <f t="shared" ca="1" si="25"/>
        <v>131</v>
      </c>
      <c r="M39" s="536">
        <f t="shared" ca="1" si="25"/>
        <v>6030</v>
      </c>
      <c r="N39" s="537">
        <f t="shared" si="25"/>
        <v>0</v>
      </c>
      <c r="O39" s="538">
        <f t="shared" si="25"/>
        <v>3846.5</v>
      </c>
      <c r="P39" s="538">
        <f t="shared" si="25"/>
        <v>43391.740000000005</v>
      </c>
      <c r="Q39" s="539">
        <f t="shared" ca="1" si="25"/>
        <v>40</v>
      </c>
      <c r="R39" s="540">
        <f t="shared" ca="1" si="25"/>
        <v>0.5</v>
      </c>
      <c r="S39" s="541">
        <f t="shared" ca="1" si="25"/>
        <v>699</v>
      </c>
      <c r="T39" s="542">
        <f t="shared" ca="1" si="25"/>
        <v>0.46787148594377509</v>
      </c>
      <c r="U39" s="543">
        <f t="shared" ca="1" si="25"/>
        <v>274</v>
      </c>
      <c r="V39" s="544">
        <f t="shared" si="25"/>
        <v>270</v>
      </c>
      <c r="W39" s="545">
        <f t="shared" si="25"/>
        <v>0</v>
      </c>
      <c r="X39" s="544">
        <f t="shared" ca="1" si="25"/>
        <v>-4</v>
      </c>
      <c r="Y39" s="546">
        <f t="shared" ca="1" si="25"/>
        <v>1.0148148148148148</v>
      </c>
      <c r="Z39" s="547">
        <f t="shared" ca="1" si="25"/>
        <v>4040</v>
      </c>
      <c r="AA39" s="548">
        <f t="shared" ca="1" si="25"/>
        <v>4063.8618000000001</v>
      </c>
      <c r="AB39" s="548">
        <f t="shared" si="25"/>
        <v>4008</v>
      </c>
      <c r="AC39" s="549">
        <f t="shared" ca="1" si="25"/>
        <v>-23.86180000000013</v>
      </c>
      <c r="AD39" s="550">
        <f t="shared" ca="1" si="25"/>
        <v>0.5</v>
      </c>
      <c r="AE39" s="551">
        <f t="shared" ca="1" si="25"/>
        <v>5</v>
      </c>
      <c r="AF39" s="552">
        <f t="shared" ca="1" si="25"/>
        <v>0.48493578201896531</v>
      </c>
      <c r="AG39" s="553">
        <f t="shared" si="25"/>
        <v>0.48780000000000001</v>
      </c>
      <c r="AH39" s="554">
        <f t="shared" ca="1" si="25"/>
        <v>-2.9000000000000137E-3</v>
      </c>
      <c r="AI39" s="536">
        <f t="shared" ca="1" si="25"/>
        <v>-1.6275381736527021</v>
      </c>
    </row>
    <row r="40" spans="1:35" s="85" customFormat="1" ht="21" customHeight="1" x14ac:dyDescent="0.3">
      <c r="A40" s="78" t="s">
        <v>56</v>
      </c>
      <c r="B40" s="161">
        <f t="shared" ref="B40:AI40" ca="1" si="26">B11</f>
        <v>3880</v>
      </c>
      <c r="C40" s="162">
        <f t="shared" ca="1" si="26"/>
        <v>6765</v>
      </c>
      <c r="D40" s="75">
        <f t="shared" ca="1" si="26"/>
        <v>-0.42645971914264597</v>
      </c>
      <c r="E40" s="163">
        <f t="shared" ca="1" si="26"/>
        <v>-2885</v>
      </c>
      <c r="F40" s="164">
        <f t="shared" si="26"/>
        <v>3880</v>
      </c>
      <c r="G40" s="165">
        <f t="shared" si="26"/>
        <v>6.6813610690177716E-2</v>
      </c>
      <c r="H40" s="261">
        <f t="shared" ca="1" si="26"/>
        <v>23143</v>
      </c>
      <c r="I40" s="166">
        <f t="shared" si="26"/>
        <v>22700</v>
      </c>
      <c r="J40" s="75">
        <f t="shared" ca="1" si="26"/>
        <v>0.39852252376360381</v>
      </c>
      <c r="K40" s="76">
        <f t="shared" ca="1" si="26"/>
        <v>1.9141857149029943E-2</v>
      </c>
      <c r="L40" s="262">
        <f t="shared" ca="1" si="26"/>
        <v>443</v>
      </c>
      <c r="M40" s="204">
        <f t="shared" ca="1" si="26"/>
        <v>6030</v>
      </c>
      <c r="N40" s="77">
        <f t="shared" si="26"/>
        <v>0</v>
      </c>
      <c r="O40" s="74">
        <f t="shared" si="26"/>
        <v>5200.05</v>
      </c>
      <c r="P40" s="74">
        <f t="shared" si="26"/>
        <v>22097.769999999997</v>
      </c>
      <c r="Q40" s="194">
        <f t="shared" ca="1" si="26"/>
        <v>40</v>
      </c>
      <c r="R40" s="193">
        <f t="shared" ca="1" si="26"/>
        <v>0.5</v>
      </c>
      <c r="S40" s="195">
        <f t="shared" ca="1" si="26"/>
        <v>699</v>
      </c>
      <c r="T40" s="256">
        <f t="shared" ca="1" si="26"/>
        <v>0.18015463917525773</v>
      </c>
      <c r="U40" s="270">
        <f t="shared" ca="1" si="26"/>
        <v>274</v>
      </c>
      <c r="V40" s="272">
        <f t="shared" si="26"/>
        <v>270</v>
      </c>
      <c r="W40" s="91">
        <f t="shared" si="26"/>
        <v>0</v>
      </c>
      <c r="X40" s="272">
        <f t="shared" ca="1" si="26"/>
        <v>-4</v>
      </c>
      <c r="Y40" s="186">
        <f t="shared" ca="1" si="26"/>
        <v>1.0148148148148148</v>
      </c>
      <c r="Z40" s="198">
        <f t="shared" ca="1" si="26"/>
        <v>4040</v>
      </c>
      <c r="AA40" s="90">
        <f t="shared" ca="1" si="26"/>
        <v>4078.0616740088108</v>
      </c>
      <c r="AB40" s="90">
        <f t="shared" si="26"/>
        <v>4008</v>
      </c>
      <c r="AC40" s="190">
        <f t="shared" ca="1" si="26"/>
        <v>-38.061674008810769</v>
      </c>
      <c r="AD40" s="220">
        <f t="shared" ca="1" si="26"/>
        <v>0.5</v>
      </c>
      <c r="AE40" s="191">
        <f t="shared" ca="1" si="26"/>
        <v>5</v>
      </c>
      <c r="AF40" s="277">
        <f t="shared" ca="1" si="26"/>
        <v>0.17456682366158233</v>
      </c>
      <c r="AG40" s="217">
        <f t="shared" si="26"/>
        <v>0.1762114537444934</v>
      </c>
      <c r="AH40" s="278">
        <f t="shared" ca="1" si="26"/>
        <v>-1.5999999999999903E-3</v>
      </c>
      <c r="AI40" s="204">
        <f t="shared" ca="1" si="26"/>
        <v>-2.4944550898203439</v>
      </c>
    </row>
    <row r="41" spans="1:35" s="85" customFormat="1" ht="21" customHeight="1" x14ac:dyDescent="0.3">
      <c r="A41" s="82" t="s">
        <v>54</v>
      </c>
      <c r="B41" s="161">
        <f t="shared" ref="B41:AI41" ca="1" si="27">B12</f>
        <v>4399</v>
      </c>
      <c r="C41" s="162">
        <f t="shared" ca="1" si="27"/>
        <v>9752</v>
      </c>
      <c r="D41" s="75">
        <f t="shared" ca="1" si="27"/>
        <v>-0.54891304347826086</v>
      </c>
      <c r="E41" s="163">
        <f t="shared" ca="1" si="27"/>
        <v>-5353</v>
      </c>
      <c r="F41" s="164">
        <f t="shared" si="27"/>
        <v>4399</v>
      </c>
      <c r="G41" s="165">
        <f t="shared" si="27"/>
        <v>7.5750792120126739E-2</v>
      </c>
      <c r="H41" s="261">
        <f t="shared" ca="1" si="27"/>
        <v>28236</v>
      </c>
      <c r="I41" s="166">
        <f t="shared" si="27"/>
        <v>29000</v>
      </c>
      <c r="J41" s="75">
        <f t="shared" ca="1" si="27"/>
        <v>0.48622399779583964</v>
      </c>
      <c r="K41" s="76">
        <f t="shared" ca="1" si="27"/>
        <v>-2.7057656891911034E-2</v>
      </c>
      <c r="L41" s="262">
        <f t="shared" ca="1" si="27"/>
        <v>-764</v>
      </c>
      <c r="M41" s="204">
        <f t="shared" ca="1" si="27"/>
        <v>8459</v>
      </c>
      <c r="N41" s="77">
        <f t="shared" si="27"/>
        <v>0</v>
      </c>
      <c r="O41" s="74">
        <f t="shared" si="27"/>
        <v>4821.38</v>
      </c>
      <c r="P41" s="74">
        <f t="shared" si="27"/>
        <v>20815.62</v>
      </c>
      <c r="Q41" s="194">
        <f t="shared" ca="1" si="27"/>
        <v>5</v>
      </c>
      <c r="R41" s="193">
        <f t="shared" ca="1" si="27"/>
        <v>0</v>
      </c>
      <c r="S41" s="195">
        <f t="shared" ca="1" si="27"/>
        <v>130</v>
      </c>
      <c r="T41" s="256">
        <f t="shared" ca="1" si="27"/>
        <v>2.9552170947942713E-2</v>
      </c>
      <c r="U41" s="270">
        <f t="shared" ca="1" si="27"/>
        <v>37</v>
      </c>
      <c r="V41" s="272">
        <f t="shared" si="27"/>
        <v>37</v>
      </c>
      <c r="W41" s="91">
        <f t="shared" si="27"/>
        <v>0</v>
      </c>
      <c r="X41" s="272">
        <f t="shared" ca="1" si="27"/>
        <v>0</v>
      </c>
      <c r="Y41" s="186">
        <f t="shared" ca="1" si="27"/>
        <v>1</v>
      </c>
      <c r="Z41" s="286">
        <f t="shared" ca="1" si="27"/>
        <v>786</v>
      </c>
      <c r="AA41" s="90">
        <f t="shared" ca="1" si="27"/>
        <v>782.13720000000001</v>
      </c>
      <c r="AB41" s="90">
        <f t="shared" si="27"/>
        <v>793</v>
      </c>
      <c r="AC41" s="190">
        <f t="shared" ca="1" si="27"/>
        <v>3.8627999999999929</v>
      </c>
      <c r="AD41" s="220">
        <f t="shared" ca="1" si="27"/>
        <v>0</v>
      </c>
      <c r="AE41" s="191">
        <f t="shared" ca="1" si="27"/>
        <v>0</v>
      </c>
      <c r="AF41" s="277">
        <f t="shared" ca="1" si="27"/>
        <v>2.7836804079898001E-2</v>
      </c>
      <c r="AG41" s="217">
        <f t="shared" si="27"/>
        <v>2.7699999999999999E-2</v>
      </c>
      <c r="AH41" s="278">
        <f t="shared" ca="1" si="27"/>
        <v>9.9999999999999395E-5</v>
      </c>
      <c r="AI41" s="204">
        <f t="shared" ca="1" si="27"/>
        <v>0.13174426229508118</v>
      </c>
    </row>
    <row r="42" spans="1:35" s="85" customFormat="1" ht="21" customHeight="1" x14ac:dyDescent="0.3">
      <c r="A42" s="81" t="s">
        <v>8</v>
      </c>
      <c r="B42" s="161">
        <f t="shared" ref="B42:AI42" ca="1" si="28">B13</f>
        <v>381</v>
      </c>
      <c r="C42" s="162">
        <f t="shared" ca="1" si="28"/>
        <v>495</v>
      </c>
      <c r="D42" s="75">
        <f t="shared" ca="1" si="28"/>
        <v>-0.23030303030303031</v>
      </c>
      <c r="E42" s="163">
        <f t="shared" ca="1" si="28"/>
        <v>-114</v>
      </c>
      <c r="F42" s="164">
        <f t="shared" si="28"/>
        <v>381</v>
      </c>
      <c r="G42" s="165">
        <f t="shared" si="28"/>
        <v>6.560821049731368E-3</v>
      </c>
      <c r="H42" s="261">
        <f t="shared" ca="1" si="28"/>
        <v>2556</v>
      </c>
      <c r="I42" s="166">
        <f t="shared" si="28"/>
        <v>2500</v>
      </c>
      <c r="J42" s="75">
        <f t="shared" ca="1" si="28"/>
        <v>4.4014327042292328E-2</v>
      </c>
      <c r="K42" s="76">
        <f t="shared" ca="1" si="28"/>
        <v>2.1909233176838811E-2</v>
      </c>
      <c r="L42" s="262">
        <f t="shared" ca="1" si="28"/>
        <v>56</v>
      </c>
      <c r="M42" s="204">
        <f t="shared" ca="1" si="28"/>
        <v>425</v>
      </c>
      <c r="N42" s="77">
        <f t="shared" si="28"/>
        <v>0</v>
      </c>
      <c r="O42" s="74">
        <f t="shared" si="28"/>
        <v>801.59</v>
      </c>
      <c r="P42" s="74">
        <f t="shared" si="28"/>
        <v>3596.96</v>
      </c>
      <c r="Q42" s="194">
        <f t="shared" ca="1" si="28"/>
        <v>0</v>
      </c>
      <c r="R42" s="193">
        <f t="shared" ca="1" si="28"/>
        <v>0</v>
      </c>
      <c r="S42" s="195">
        <f t="shared" ca="1" si="28"/>
        <v>0</v>
      </c>
      <c r="T42" s="256">
        <f t="shared" ca="1" si="28"/>
        <v>0</v>
      </c>
      <c r="U42" s="270">
        <f t="shared" ca="1" si="28"/>
        <v>26</v>
      </c>
      <c r="V42" s="272">
        <f t="shared" si="28"/>
        <v>26</v>
      </c>
      <c r="W42" s="91">
        <f t="shared" si="28"/>
        <v>0</v>
      </c>
      <c r="X42" s="272">
        <f t="shared" ca="1" si="28"/>
        <v>0</v>
      </c>
      <c r="Y42" s="186">
        <f t="shared" ca="1" si="28"/>
        <v>1</v>
      </c>
      <c r="Z42" s="286">
        <f t="shared" ca="1" si="28"/>
        <v>520</v>
      </c>
      <c r="AA42" s="90">
        <f t="shared" ca="1" si="28"/>
        <v>666.3492</v>
      </c>
      <c r="AB42" s="90">
        <f t="shared" si="28"/>
        <v>520</v>
      </c>
      <c r="AC42" s="190">
        <f t="shared" ca="1" si="28"/>
        <v>-146.3492</v>
      </c>
      <c r="AD42" s="220">
        <f t="shared" ca="1" si="28"/>
        <v>0</v>
      </c>
      <c r="AE42" s="191">
        <f t="shared" ca="1" si="28"/>
        <v>0</v>
      </c>
      <c r="AF42" s="277">
        <f t="shared" ca="1" si="28"/>
        <v>0.20344287949921752</v>
      </c>
      <c r="AG42" s="217">
        <f t="shared" si="28"/>
        <v>0.26069999999999999</v>
      </c>
      <c r="AH42" s="278">
        <f t="shared" ca="1" si="28"/>
        <v>-5.729999999999999E-2</v>
      </c>
      <c r="AI42" s="204">
        <f t="shared" ca="1" si="28"/>
        <v>-7.3229399999999982</v>
      </c>
    </row>
    <row r="43" spans="1:35" s="85" customFormat="1" ht="21" customHeight="1" x14ac:dyDescent="0.3">
      <c r="A43" s="81" t="s">
        <v>2</v>
      </c>
      <c r="B43" s="161">
        <f t="shared" ref="B43:AI43" ca="1" si="29">B14</f>
        <v>3103</v>
      </c>
      <c r="C43" s="162">
        <f t="shared" ca="1" si="29"/>
        <v>3593</v>
      </c>
      <c r="D43" s="75">
        <f t="shared" ca="1" si="29"/>
        <v>-0.13637628722516004</v>
      </c>
      <c r="E43" s="163">
        <f t="shared" ca="1" si="29"/>
        <v>-490</v>
      </c>
      <c r="F43" s="164">
        <f t="shared" si="29"/>
        <v>3103</v>
      </c>
      <c r="G43" s="165">
        <f t="shared" si="29"/>
        <v>5.343366854938697E-2</v>
      </c>
      <c r="H43" s="261">
        <f t="shared" ca="1" si="29"/>
        <v>18652</v>
      </c>
      <c r="I43" s="166">
        <f t="shared" si="29"/>
        <v>18700</v>
      </c>
      <c r="J43" s="75">
        <f t="shared" ca="1" si="29"/>
        <v>0.32118749138999864</v>
      </c>
      <c r="K43" s="76">
        <f t="shared" ca="1" si="29"/>
        <v>-2.5734505683036673E-3</v>
      </c>
      <c r="L43" s="262">
        <f t="shared" ca="1" si="29"/>
        <v>-48</v>
      </c>
      <c r="M43" s="204">
        <f t="shared" ca="1" si="29"/>
        <v>2598</v>
      </c>
      <c r="N43" s="77" t="e">
        <f t="shared" ca="1" si="29"/>
        <v>#REF!</v>
      </c>
      <c r="O43" s="74" t="e">
        <f t="shared" ca="1" si="29"/>
        <v>#N/A</v>
      </c>
      <c r="P43" s="74" t="str">
        <f t="shared" ca="1" si="29"/>
        <v/>
      </c>
      <c r="Q43" s="194">
        <f t="shared" ca="1" si="29"/>
        <v>28</v>
      </c>
      <c r="R43" s="193">
        <f t="shared" ca="1" si="29"/>
        <v>0</v>
      </c>
      <c r="S43" s="195">
        <f t="shared" ca="1" si="29"/>
        <v>538</v>
      </c>
      <c r="T43" s="256">
        <f t="shared" ca="1" si="29"/>
        <v>0.17338059941991621</v>
      </c>
      <c r="U43" s="270">
        <f t="shared" ca="1" si="29"/>
        <v>208</v>
      </c>
      <c r="V43" s="272">
        <f t="shared" si="29"/>
        <v>208</v>
      </c>
      <c r="W43" s="91">
        <f t="shared" si="29"/>
        <v>0</v>
      </c>
      <c r="X43" s="272">
        <f t="shared" ca="1" si="29"/>
        <v>0</v>
      </c>
      <c r="Y43" s="186">
        <f t="shared" ca="1" si="29"/>
        <v>1</v>
      </c>
      <c r="Z43" s="286">
        <f t="shared" ca="1" si="29"/>
        <v>3429</v>
      </c>
      <c r="AA43" s="90">
        <f t="shared" ca="1" si="29"/>
        <v>3392.7988</v>
      </c>
      <c r="AB43" s="90">
        <f t="shared" si="29"/>
        <v>3427</v>
      </c>
      <c r="AC43" s="190">
        <f t="shared" ca="1" si="29"/>
        <v>36.201199999999972</v>
      </c>
      <c r="AD43" s="220">
        <f t="shared" ca="1" si="29"/>
        <v>0</v>
      </c>
      <c r="AE43" s="191">
        <f t="shared" ca="1" si="29"/>
        <v>0</v>
      </c>
      <c r="AF43" s="277">
        <f t="shared" ca="1" si="29"/>
        <v>0.18384087497319324</v>
      </c>
      <c r="AG43" s="217">
        <f t="shared" si="29"/>
        <v>0.18190000000000001</v>
      </c>
      <c r="AH43" s="278">
        <f t="shared" ca="1" si="29"/>
        <v>1.899999999999985E-3</v>
      </c>
      <c r="AI43" s="204">
        <f t="shared" ca="1" si="29"/>
        <v>2.1509397140355828</v>
      </c>
    </row>
    <row r="44" spans="1:35" s="85" customFormat="1" ht="21" customHeight="1" x14ac:dyDescent="0.3">
      <c r="A44" s="80" t="s">
        <v>7</v>
      </c>
      <c r="B44" s="161">
        <f t="shared" ref="B44:AI44" ca="1" si="30">B15</f>
        <v>0</v>
      </c>
      <c r="C44" s="162">
        <f t="shared" ca="1" si="30"/>
        <v>0</v>
      </c>
      <c r="D44" s="75" t="str">
        <f t="shared" ca="1" si="30"/>
        <v/>
      </c>
      <c r="E44" s="163">
        <f t="shared" ca="1" si="30"/>
        <v>0</v>
      </c>
      <c r="F44" s="164">
        <f t="shared" si="30"/>
        <v>0</v>
      </c>
      <c r="G44" s="165">
        <f t="shared" si="30"/>
        <v>0</v>
      </c>
      <c r="H44" s="261">
        <f t="shared" ca="1" si="30"/>
        <v>0</v>
      </c>
      <c r="I44" s="166">
        <f t="shared" si="30"/>
        <v>0</v>
      </c>
      <c r="J44" s="75">
        <f t="shared" ca="1" si="30"/>
        <v>0</v>
      </c>
      <c r="K44" s="76" t="str">
        <f t="shared" ca="1" si="30"/>
        <v/>
      </c>
      <c r="L44" s="262">
        <f t="shared" ca="1" si="30"/>
        <v>0</v>
      </c>
      <c r="M44" s="204">
        <f t="shared" ca="1" si="30"/>
        <v>0</v>
      </c>
      <c r="N44" s="77">
        <f t="shared" si="30"/>
        <v>0</v>
      </c>
      <c r="O44" s="74">
        <f t="shared" si="30"/>
        <v>2250.4299999999998</v>
      </c>
      <c r="P44" s="74">
        <f t="shared" si="30"/>
        <v>10958.84</v>
      </c>
      <c r="Q44" s="194">
        <f t="shared" ca="1" si="30"/>
        <v>0</v>
      </c>
      <c r="R44" s="193">
        <f t="shared" ca="1" si="30"/>
        <v>0</v>
      </c>
      <c r="S44" s="195">
        <f t="shared" ca="1" si="30"/>
        <v>0</v>
      </c>
      <c r="T44" s="256" t="str">
        <f t="shared" ca="1" si="30"/>
        <v/>
      </c>
      <c r="U44" s="270">
        <f t="shared" ca="1" si="30"/>
        <v>0</v>
      </c>
      <c r="V44" s="272">
        <f t="shared" si="30"/>
        <v>0</v>
      </c>
      <c r="W44" s="91">
        <f t="shared" si="30"/>
        <v>0</v>
      </c>
      <c r="X44" s="272">
        <f t="shared" ca="1" si="30"/>
        <v>0</v>
      </c>
      <c r="Y44" s="186" t="str">
        <f t="shared" ca="1" si="30"/>
        <v/>
      </c>
      <c r="Z44" s="286">
        <f t="shared" ca="1" si="30"/>
        <v>0</v>
      </c>
      <c r="AA44" s="90">
        <f t="shared" ca="1" si="30"/>
        <v>0</v>
      </c>
      <c r="AB44" s="90">
        <f t="shared" si="30"/>
        <v>0</v>
      </c>
      <c r="AC44" s="190">
        <f t="shared" ca="1" si="30"/>
        <v>0</v>
      </c>
      <c r="AD44" s="220">
        <f t="shared" ca="1" si="30"/>
        <v>0</v>
      </c>
      <c r="AE44" s="191">
        <f t="shared" ca="1" si="30"/>
        <v>0</v>
      </c>
      <c r="AF44" s="277" t="str">
        <f t="shared" ca="1" si="30"/>
        <v/>
      </c>
      <c r="AG44" s="217">
        <f t="shared" si="30"/>
        <v>0</v>
      </c>
      <c r="AH44" s="278" t="str">
        <f t="shared" ca="1" si="30"/>
        <v/>
      </c>
      <c r="AI44" s="204" t="str">
        <f t="shared" ca="1" si="30"/>
        <v/>
      </c>
    </row>
    <row r="45" spans="1:35" s="85" customFormat="1" ht="21" customHeight="1" x14ac:dyDescent="0.3">
      <c r="A45" s="226" t="s">
        <v>4</v>
      </c>
      <c r="B45" s="161">
        <f t="shared" ref="B45:AI45" ca="1" si="31">B16</f>
        <v>7321</v>
      </c>
      <c r="C45" s="162">
        <f t="shared" ca="1" si="31"/>
        <v>11309</v>
      </c>
      <c r="D45" s="75">
        <f t="shared" ca="1" si="31"/>
        <v>-0.35263949067114686</v>
      </c>
      <c r="E45" s="163">
        <f t="shared" ca="1" si="31"/>
        <v>-3988</v>
      </c>
      <c r="F45" s="164">
        <f t="shared" si="31"/>
        <v>7321</v>
      </c>
      <c r="G45" s="165">
        <f t="shared" si="31"/>
        <v>0.12606764017082242</v>
      </c>
      <c r="H45" s="261">
        <f t="shared" ca="1" si="31"/>
        <v>35122</v>
      </c>
      <c r="I45" s="166">
        <f t="shared" si="31"/>
        <v>34000</v>
      </c>
      <c r="J45" s="75">
        <f t="shared" ca="1" si="31"/>
        <v>0.60480093676814983</v>
      </c>
      <c r="K45" s="76">
        <f t="shared" ca="1" si="31"/>
        <v>3.1945788964181994E-2</v>
      </c>
      <c r="L45" s="262">
        <f t="shared" ca="1" si="31"/>
        <v>1122</v>
      </c>
      <c r="M45" s="204">
        <f t="shared" ca="1" si="31"/>
        <v>8944</v>
      </c>
      <c r="N45" s="77">
        <f t="shared" si="31"/>
        <v>0</v>
      </c>
      <c r="O45" s="74">
        <f t="shared" si="31"/>
        <v>0</v>
      </c>
      <c r="P45" s="74">
        <f t="shared" si="31"/>
        <v>0</v>
      </c>
      <c r="Q45" s="194">
        <f t="shared" ca="1" si="31"/>
        <v>28</v>
      </c>
      <c r="R45" s="193">
        <f t="shared" ca="1" si="31"/>
        <v>0.3</v>
      </c>
      <c r="S45" s="195">
        <f t="shared" ca="1" si="31"/>
        <v>681</v>
      </c>
      <c r="T45" s="256">
        <f t="shared" ca="1" si="31"/>
        <v>9.3020079224149704E-2</v>
      </c>
      <c r="U45" s="270">
        <f t="shared" ca="1" si="31"/>
        <v>217</v>
      </c>
      <c r="V45" s="272">
        <f t="shared" si="31"/>
        <v>213</v>
      </c>
      <c r="W45" s="91">
        <f t="shared" si="31"/>
        <v>0</v>
      </c>
      <c r="X45" s="272">
        <f t="shared" ca="1" si="31"/>
        <v>-4</v>
      </c>
      <c r="Y45" s="186">
        <f t="shared" ca="1" si="31"/>
        <v>1.0187793427230047</v>
      </c>
      <c r="Z45" s="286">
        <f t="shared" ca="1" si="31"/>
        <v>4508</v>
      </c>
      <c r="AA45" s="90">
        <f t="shared" ca="1" si="31"/>
        <v>4650.1527999999998</v>
      </c>
      <c r="AB45" s="90">
        <f t="shared" si="31"/>
        <v>4467</v>
      </c>
      <c r="AC45" s="190">
        <f t="shared" ca="1" si="31"/>
        <v>-142.15279999999984</v>
      </c>
      <c r="AD45" s="220">
        <f t="shared" ca="1" si="31"/>
        <v>0.3</v>
      </c>
      <c r="AE45" s="191">
        <f t="shared" ca="1" si="31"/>
        <v>3</v>
      </c>
      <c r="AF45" s="277">
        <f t="shared" ca="1" si="31"/>
        <v>0.12835259951027847</v>
      </c>
      <c r="AG45" s="217">
        <f t="shared" si="31"/>
        <v>0.13239999999999999</v>
      </c>
      <c r="AH45" s="278">
        <f t="shared" ca="1" si="31"/>
        <v>-4.0000000000000036E-3</v>
      </c>
      <c r="AI45" s="204">
        <f t="shared" ca="1" si="31"/>
        <v>-6.6988905305574269</v>
      </c>
    </row>
    <row r="46" spans="1:35" s="85" customFormat="1" ht="21" customHeight="1" x14ac:dyDescent="0.3">
      <c r="A46" s="121" t="s">
        <v>53</v>
      </c>
      <c r="B46" s="161">
        <f t="shared" ref="B46:AI46" ca="1" si="32">B17</f>
        <v>945</v>
      </c>
      <c r="C46" s="162">
        <f t="shared" ca="1" si="32"/>
        <v>0</v>
      </c>
      <c r="D46" s="75" t="str">
        <f t="shared" ca="1" si="32"/>
        <v/>
      </c>
      <c r="E46" s="163">
        <f t="shared" ca="1" si="32"/>
        <v>945</v>
      </c>
      <c r="F46" s="164">
        <f t="shared" si="32"/>
        <v>945</v>
      </c>
      <c r="G46" s="165">
        <f t="shared" si="32"/>
        <v>1.6272902603664416E-2</v>
      </c>
      <c r="H46" s="261">
        <f t="shared" ca="1" si="32"/>
        <v>8661</v>
      </c>
      <c r="I46" s="166">
        <f t="shared" si="32"/>
        <v>9000</v>
      </c>
      <c r="J46" s="75">
        <f t="shared" ca="1" si="32"/>
        <v>0.14914244386279102</v>
      </c>
      <c r="K46" s="76">
        <f t="shared" ca="1" si="32"/>
        <v>-3.9140976792518184E-2</v>
      </c>
      <c r="L46" s="262">
        <f t="shared" ca="1" si="32"/>
        <v>-339</v>
      </c>
      <c r="M46" s="204">
        <f t="shared" ca="1" si="32"/>
        <v>0</v>
      </c>
      <c r="N46" s="77">
        <f t="shared" si="32"/>
        <v>0</v>
      </c>
      <c r="O46" s="74">
        <f t="shared" si="32"/>
        <v>0</v>
      </c>
      <c r="P46" s="74">
        <f t="shared" si="32"/>
        <v>0</v>
      </c>
      <c r="Q46" s="194">
        <f t="shared" ca="1" si="32"/>
        <v>8</v>
      </c>
      <c r="R46" s="193">
        <f t="shared" ca="1" si="32"/>
        <v>0.3</v>
      </c>
      <c r="S46" s="195">
        <f t="shared" ca="1" si="32"/>
        <v>101</v>
      </c>
      <c r="T46" s="256">
        <f t="shared" ca="1" si="32"/>
        <v>0.10687830687830688</v>
      </c>
      <c r="U46" s="270">
        <f t="shared" ca="1" si="32"/>
        <v>82</v>
      </c>
      <c r="V46" s="272">
        <f t="shared" si="32"/>
        <v>88</v>
      </c>
      <c r="W46" s="91">
        <f t="shared" si="32"/>
        <v>0</v>
      </c>
      <c r="X46" s="272">
        <f t="shared" ca="1" si="32"/>
        <v>6</v>
      </c>
      <c r="Y46" s="186">
        <f t="shared" ca="1" si="32"/>
        <v>0.93181818181818177</v>
      </c>
      <c r="Z46" s="286">
        <f t="shared" ca="1" si="32"/>
        <v>1117</v>
      </c>
      <c r="AA46" s="90">
        <f t="shared" ca="1" si="32"/>
        <v>1060.9725000000001</v>
      </c>
      <c r="AB46" s="90">
        <f t="shared" si="32"/>
        <v>1187</v>
      </c>
      <c r="AC46" s="190">
        <f t="shared" ca="1" si="32"/>
        <v>56.027499999999918</v>
      </c>
      <c r="AD46" s="220">
        <f t="shared" ca="1" si="32"/>
        <v>0.3</v>
      </c>
      <c r="AE46" s="191">
        <f t="shared" ca="1" si="32"/>
        <v>1</v>
      </c>
      <c r="AF46" s="277">
        <f t="shared" ca="1" si="32"/>
        <v>0.12896894123080477</v>
      </c>
      <c r="AG46" s="217">
        <f t="shared" si="32"/>
        <v>0.1225</v>
      </c>
      <c r="AH46" s="278">
        <f t="shared" ca="1" si="32"/>
        <v>6.5000000000000058E-3</v>
      </c>
      <c r="AI46" s="204">
        <f t="shared" ca="1" si="32"/>
        <v>4.1736242628475191</v>
      </c>
    </row>
    <row r="47" spans="1:35" s="85" customFormat="1" ht="21" customHeight="1" x14ac:dyDescent="0.3">
      <c r="A47" s="81" t="s">
        <v>5</v>
      </c>
      <c r="B47" s="161">
        <f t="shared" ref="B47:AI47" ca="1" si="33">B18</f>
        <v>6869</v>
      </c>
      <c r="C47" s="162">
        <f t="shared" ca="1" si="33"/>
        <v>16931</v>
      </c>
      <c r="D47" s="75">
        <f t="shared" ca="1" si="33"/>
        <v>-0.59429448939814544</v>
      </c>
      <c r="E47" s="163">
        <f t="shared" ca="1" si="33"/>
        <v>-10062</v>
      </c>
      <c r="F47" s="164">
        <f t="shared" si="33"/>
        <v>6869</v>
      </c>
      <c r="G47" s="165">
        <f t="shared" si="33"/>
        <v>0.11828419892547183</v>
      </c>
      <c r="H47" s="261">
        <f t="shared" ca="1" si="33"/>
        <v>38581</v>
      </c>
      <c r="I47" s="166">
        <f t="shared" si="33"/>
        <v>39000</v>
      </c>
      <c r="J47" s="75">
        <f t="shared" ca="1" si="33"/>
        <v>0.66436492629838817</v>
      </c>
      <c r="K47" s="76">
        <f t="shared" ca="1" si="33"/>
        <v>-1.0860268007568492E-2</v>
      </c>
      <c r="L47" s="262">
        <f t="shared" ca="1" si="33"/>
        <v>-419</v>
      </c>
      <c r="M47" s="204">
        <f t="shared" ca="1" si="33"/>
        <v>11542</v>
      </c>
      <c r="N47" s="77">
        <f t="shared" si="33"/>
        <v>0</v>
      </c>
      <c r="O47" s="74">
        <f t="shared" si="33"/>
        <v>2136.81</v>
      </c>
      <c r="P47" s="74">
        <f t="shared" si="33"/>
        <v>8831.76</v>
      </c>
      <c r="Q47" s="194">
        <f t="shared" ca="1" si="33"/>
        <v>24</v>
      </c>
      <c r="R47" s="193">
        <f t="shared" ca="1" si="33"/>
        <v>0.5</v>
      </c>
      <c r="S47" s="195">
        <f t="shared" ca="1" si="33"/>
        <v>569</v>
      </c>
      <c r="T47" s="256">
        <f t="shared" ca="1" si="33"/>
        <v>8.2835929538506339E-2</v>
      </c>
      <c r="U47" s="270">
        <f t="shared" ca="1" si="33"/>
        <v>162</v>
      </c>
      <c r="V47" s="272">
        <f t="shared" si="33"/>
        <v>154</v>
      </c>
      <c r="W47" s="91">
        <f t="shared" si="33"/>
        <v>0</v>
      </c>
      <c r="X47" s="272">
        <f t="shared" ca="1" si="33"/>
        <v>-8</v>
      </c>
      <c r="Y47" s="186">
        <f t="shared" ca="1" si="33"/>
        <v>1.051948051948052</v>
      </c>
      <c r="Z47" s="286">
        <f t="shared" ca="1" si="33"/>
        <v>3418</v>
      </c>
      <c r="AA47" s="90">
        <f t="shared" ca="1" si="33"/>
        <v>3364.2631999999999</v>
      </c>
      <c r="AB47" s="90">
        <f t="shared" si="33"/>
        <v>3313</v>
      </c>
      <c r="AC47" s="190">
        <f t="shared" ca="1" si="33"/>
        <v>53.73680000000013</v>
      </c>
      <c r="AD47" s="220">
        <f t="shared" ca="1" si="33"/>
        <v>0.5</v>
      </c>
      <c r="AE47" s="191">
        <f t="shared" ca="1" si="33"/>
        <v>5</v>
      </c>
      <c r="AF47" s="277">
        <f t="shared" ca="1" si="33"/>
        <v>8.8592830667945363E-2</v>
      </c>
      <c r="AG47" s="217">
        <f t="shared" si="33"/>
        <v>8.72E-2</v>
      </c>
      <c r="AH47" s="278">
        <f t="shared" ca="1" si="33"/>
        <v>1.3999999999999985E-3</v>
      </c>
      <c r="AI47" s="204">
        <f t="shared" ca="1" si="33"/>
        <v>2.5107345608210054</v>
      </c>
    </row>
    <row r="48" spans="1:35" s="85" customFormat="1" ht="21" customHeight="1" x14ac:dyDescent="0.3">
      <c r="A48" s="81" t="s">
        <v>97</v>
      </c>
      <c r="B48" s="161">
        <f t="shared" ref="B48:AI48" ca="1" si="34">B19</f>
        <v>0</v>
      </c>
      <c r="C48" s="162">
        <f t="shared" ca="1" si="34"/>
        <v>0</v>
      </c>
      <c r="D48" s="75" t="str">
        <f t="shared" ca="1" si="34"/>
        <v/>
      </c>
      <c r="E48" s="163">
        <f t="shared" ca="1" si="34"/>
        <v>0</v>
      </c>
      <c r="F48" s="164">
        <f t="shared" si="34"/>
        <v>0</v>
      </c>
      <c r="G48" s="165">
        <f t="shared" si="34"/>
        <v>0</v>
      </c>
      <c r="H48" s="261">
        <f t="shared" ca="1" si="34"/>
        <v>0</v>
      </c>
      <c r="I48" s="166">
        <f t="shared" si="34"/>
        <v>0</v>
      </c>
      <c r="J48" s="75">
        <f t="shared" ca="1" si="34"/>
        <v>0</v>
      </c>
      <c r="K48" s="76" t="str">
        <f t="shared" ca="1" si="34"/>
        <v/>
      </c>
      <c r="L48" s="262">
        <f t="shared" ca="1" si="34"/>
        <v>0</v>
      </c>
      <c r="M48" s="204">
        <f t="shared" ca="1" si="34"/>
        <v>0</v>
      </c>
      <c r="N48" s="77">
        <f t="shared" si="34"/>
        <v>0</v>
      </c>
      <c r="O48" s="74">
        <f t="shared" si="34"/>
        <v>0</v>
      </c>
      <c r="P48" s="74">
        <f t="shared" si="34"/>
        <v>0</v>
      </c>
      <c r="Q48" s="194">
        <f t="shared" ca="1" si="34"/>
        <v>0</v>
      </c>
      <c r="R48" s="193">
        <f t="shared" ca="1" si="34"/>
        <v>0</v>
      </c>
      <c r="S48" s="195">
        <f t="shared" ca="1" si="34"/>
        <v>0</v>
      </c>
      <c r="T48" s="256" t="str">
        <f t="shared" ca="1" si="34"/>
        <v/>
      </c>
      <c r="U48" s="270">
        <f t="shared" ca="1" si="34"/>
        <v>0</v>
      </c>
      <c r="V48" s="272">
        <f t="shared" si="34"/>
        <v>0</v>
      </c>
      <c r="W48" s="91">
        <f t="shared" si="34"/>
        <v>0</v>
      </c>
      <c r="X48" s="272">
        <f t="shared" ca="1" si="34"/>
        <v>0</v>
      </c>
      <c r="Y48" s="186" t="str">
        <f t="shared" ca="1" si="34"/>
        <v/>
      </c>
      <c r="Z48" s="286">
        <f t="shared" ca="1" si="34"/>
        <v>0</v>
      </c>
      <c r="AA48" s="90">
        <f t="shared" ca="1" si="34"/>
        <v>0</v>
      </c>
      <c r="AB48" s="90">
        <f t="shared" si="34"/>
        <v>0</v>
      </c>
      <c r="AC48" s="190">
        <f t="shared" ca="1" si="34"/>
        <v>0</v>
      </c>
      <c r="AD48" s="220">
        <f t="shared" ca="1" si="34"/>
        <v>0</v>
      </c>
      <c r="AE48" s="191">
        <f t="shared" ca="1" si="34"/>
        <v>0</v>
      </c>
      <c r="AF48" s="277" t="str">
        <f t="shared" ca="1" si="34"/>
        <v/>
      </c>
      <c r="AG48" s="217">
        <f t="shared" si="34"/>
        <v>0</v>
      </c>
      <c r="AH48" s="278" t="str">
        <f t="shared" ca="1" si="34"/>
        <v/>
      </c>
      <c r="AI48" s="204" t="str">
        <f t="shared" ca="1" si="34"/>
        <v/>
      </c>
    </row>
    <row r="49" spans="1:35" s="85" customFormat="1" ht="21" customHeight="1" x14ac:dyDescent="0.3">
      <c r="A49" s="81" t="s">
        <v>98</v>
      </c>
      <c r="B49" s="161">
        <f t="shared" ref="B49:AI49" ca="1" si="35">B20</f>
        <v>0</v>
      </c>
      <c r="C49" s="162">
        <f t="shared" ca="1" si="35"/>
        <v>0</v>
      </c>
      <c r="D49" s="75" t="str">
        <f t="shared" ca="1" si="35"/>
        <v/>
      </c>
      <c r="E49" s="163">
        <f t="shared" ca="1" si="35"/>
        <v>0</v>
      </c>
      <c r="F49" s="164">
        <f t="shared" si="35"/>
        <v>0</v>
      </c>
      <c r="G49" s="165">
        <f t="shared" si="35"/>
        <v>0</v>
      </c>
      <c r="H49" s="261">
        <f t="shared" ca="1" si="35"/>
        <v>0</v>
      </c>
      <c r="I49" s="166">
        <f t="shared" si="35"/>
        <v>0</v>
      </c>
      <c r="J49" s="75">
        <f t="shared" ca="1" si="35"/>
        <v>0</v>
      </c>
      <c r="K49" s="76" t="str">
        <f t="shared" ca="1" si="35"/>
        <v/>
      </c>
      <c r="L49" s="262">
        <f t="shared" ca="1" si="35"/>
        <v>0</v>
      </c>
      <c r="M49" s="204">
        <f t="shared" ca="1" si="35"/>
        <v>0</v>
      </c>
      <c r="N49" s="77">
        <f t="shared" si="35"/>
        <v>0</v>
      </c>
      <c r="O49" s="74">
        <f t="shared" si="35"/>
        <v>0</v>
      </c>
      <c r="P49" s="74">
        <f t="shared" si="35"/>
        <v>0</v>
      </c>
      <c r="Q49" s="194">
        <f t="shared" ca="1" si="35"/>
        <v>0</v>
      </c>
      <c r="R49" s="193">
        <f t="shared" ca="1" si="35"/>
        <v>0</v>
      </c>
      <c r="S49" s="195">
        <f t="shared" ca="1" si="35"/>
        <v>0</v>
      </c>
      <c r="T49" s="256" t="str">
        <f t="shared" ca="1" si="35"/>
        <v/>
      </c>
      <c r="U49" s="270">
        <f t="shared" ca="1" si="35"/>
        <v>0</v>
      </c>
      <c r="V49" s="272">
        <f t="shared" si="35"/>
        <v>0</v>
      </c>
      <c r="W49" s="91">
        <f t="shared" si="35"/>
        <v>0</v>
      </c>
      <c r="X49" s="272">
        <f t="shared" ca="1" si="35"/>
        <v>0</v>
      </c>
      <c r="Y49" s="186" t="str">
        <f t="shared" ca="1" si="35"/>
        <v/>
      </c>
      <c r="Z49" s="286">
        <f t="shared" ca="1" si="35"/>
        <v>0</v>
      </c>
      <c r="AA49" s="90">
        <f t="shared" ca="1" si="35"/>
        <v>0</v>
      </c>
      <c r="AB49" s="90">
        <f t="shared" si="35"/>
        <v>0</v>
      </c>
      <c r="AC49" s="190">
        <f t="shared" ca="1" si="35"/>
        <v>0</v>
      </c>
      <c r="AD49" s="220">
        <f t="shared" ca="1" si="35"/>
        <v>0</v>
      </c>
      <c r="AE49" s="191">
        <f t="shared" ca="1" si="35"/>
        <v>0</v>
      </c>
      <c r="AF49" s="277" t="str">
        <f t="shared" ca="1" si="35"/>
        <v/>
      </c>
      <c r="AG49" s="217">
        <f t="shared" si="35"/>
        <v>0</v>
      </c>
      <c r="AH49" s="278" t="str">
        <f t="shared" ca="1" si="35"/>
        <v/>
      </c>
      <c r="AI49" s="204" t="str">
        <f t="shared" ca="1" si="35"/>
        <v/>
      </c>
    </row>
    <row r="50" spans="1:35" s="85" customFormat="1" ht="21" customHeight="1" x14ac:dyDescent="0.3">
      <c r="A50" s="80" t="s">
        <v>100</v>
      </c>
      <c r="B50" s="161">
        <f t="shared" ref="B50:AI50" ca="1" si="36">B21</f>
        <v>0</v>
      </c>
      <c r="C50" s="162">
        <f t="shared" si="36"/>
        <v>0</v>
      </c>
      <c r="D50" s="75" t="str">
        <f t="shared" ca="1" si="36"/>
        <v/>
      </c>
      <c r="E50" s="163">
        <f t="shared" si="36"/>
        <v>0</v>
      </c>
      <c r="F50" s="238">
        <f t="shared" si="36"/>
        <v>0</v>
      </c>
      <c r="G50" s="239"/>
      <c r="H50" s="261">
        <f t="shared" si="36"/>
        <v>0</v>
      </c>
      <c r="I50" s="166">
        <f t="shared" si="36"/>
        <v>0</v>
      </c>
      <c r="J50" s="75">
        <f t="shared" si="36"/>
        <v>0</v>
      </c>
      <c r="K50" s="76" t="str">
        <f t="shared" si="36"/>
        <v/>
      </c>
      <c r="L50" s="262">
        <f t="shared" si="36"/>
        <v>0</v>
      </c>
      <c r="M50" s="204">
        <f t="shared" ca="1" si="36"/>
        <v>0</v>
      </c>
      <c r="N50" s="77">
        <f t="shared" si="36"/>
        <v>0</v>
      </c>
      <c r="O50" s="74">
        <f t="shared" si="36"/>
        <v>0</v>
      </c>
      <c r="P50" s="74">
        <f t="shared" si="36"/>
        <v>0</v>
      </c>
      <c r="Q50" s="194">
        <f t="shared" ca="1" si="36"/>
        <v>13</v>
      </c>
      <c r="R50" s="193">
        <f t="shared" ca="1" si="36"/>
        <v>0</v>
      </c>
      <c r="S50" s="195">
        <f t="shared" ca="1" si="36"/>
        <v>334</v>
      </c>
      <c r="T50" s="256" t="str">
        <f t="shared" ca="1" si="36"/>
        <v/>
      </c>
      <c r="U50" s="270">
        <f t="shared" ca="1" si="36"/>
        <v>333</v>
      </c>
      <c r="V50" s="272">
        <f t="shared" si="36"/>
        <v>356</v>
      </c>
      <c r="W50" s="91">
        <f t="shared" si="36"/>
        <v>0</v>
      </c>
      <c r="X50" s="272">
        <f t="shared" ca="1" si="36"/>
        <v>23</v>
      </c>
      <c r="Y50" s="186">
        <f t="shared" ca="1" si="36"/>
        <v>0.9353932584269663</v>
      </c>
      <c r="Z50" s="286">
        <f t="shared" ca="1" si="36"/>
        <v>7272</v>
      </c>
      <c r="AA50" s="90">
        <f t="shared" ca="1" si="36"/>
        <v>8962.7259199168493</v>
      </c>
      <c r="AB50" s="90">
        <f t="shared" si="36"/>
        <v>7825</v>
      </c>
      <c r="AC50" s="190">
        <f t="shared" ca="1" si="36"/>
        <v>-1690.7259199168493</v>
      </c>
      <c r="AD50" s="220">
        <f t="shared" ca="1" si="36"/>
        <v>0</v>
      </c>
      <c r="AE50" s="191">
        <f t="shared" ca="1" si="36"/>
        <v>0</v>
      </c>
      <c r="AF50" s="449">
        <f t="shared" ca="1" si="36"/>
        <v>1.843509563586123E-2</v>
      </c>
      <c r="AG50" s="450">
        <f t="shared" si="36"/>
        <v>2.3094571127983472E-2</v>
      </c>
      <c r="AH50" s="451">
        <f t="shared" ca="1" si="36"/>
        <v>-4.6999999999999993E-3</v>
      </c>
      <c r="AI50" s="204">
        <f t="shared" ca="1" si="36"/>
        <v>-82.983877520766754</v>
      </c>
    </row>
    <row r="51" spans="1:35" s="85" customFormat="1" ht="21" customHeight="1" x14ac:dyDescent="0.3">
      <c r="A51" s="80" t="s">
        <v>99</v>
      </c>
      <c r="B51" s="161">
        <f t="shared" ref="B51:AI51" ca="1" si="37">B22</f>
        <v>0</v>
      </c>
      <c r="C51" s="162">
        <f t="shared" si="37"/>
        <v>0</v>
      </c>
      <c r="D51" s="75" t="str">
        <f t="shared" ca="1" si="37"/>
        <v/>
      </c>
      <c r="E51" s="163">
        <f t="shared" si="37"/>
        <v>0</v>
      </c>
      <c r="F51" s="238">
        <f t="shared" si="37"/>
        <v>0</v>
      </c>
      <c r="G51" s="239"/>
      <c r="H51" s="261">
        <f t="shared" si="37"/>
        <v>0</v>
      </c>
      <c r="I51" s="166">
        <f t="shared" si="37"/>
        <v>0</v>
      </c>
      <c r="J51" s="75">
        <f t="shared" si="37"/>
        <v>0</v>
      </c>
      <c r="K51" s="76" t="str">
        <f t="shared" si="37"/>
        <v/>
      </c>
      <c r="L51" s="262">
        <f t="shared" si="37"/>
        <v>0</v>
      </c>
      <c r="M51" s="204">
        <f t="shared" ca="1" si="37"/>
        <v>0</v>
      </c>
      <c r="N51" s="77">
        <f t="shared" si="37"/>
        <v>0</v>
      </c>
      <c r="O51" s="74">
        <f t="shared" si="37"/>
        <v>0</v>
      </c>
      <c r="P51" s="74">
        <f t="shared" si="37"/>
        <v>0</v>
      </c>
      <c r="Q51" s="194">
        <f t="shared" ca="1" si="37"/>
        <v>86</v>
      </c>
      <c r="R51" s="193">
        <f t="shared" ca="1" si="37"/>
        <v>6.6</v>
      </c>
      <c r="S51" s="195">
        <f t="shared" ca="1" si="37"/>
        <v>2004</v>
      </c>
      <c r="T51" s="256" t="str">
        <f t="shared" ca="1" si="37"/>
        <v/>
      </c>
      <c r="U51" s="270">
        <f t="shared" ca="1" si="37"/>
        <v>476</v>
      </c>
      <c r="V51" s="272">
        <f t="shared" si="37"/>
        <v>456</v>
      </c>
      <c r="W51" s="91">
        <f t="shared" si="37"/>
        <v>0</v>
      </c>
      <c r="X51" s="272">
        <f t="shared" ca="1" si="37"/>
        <v>-20</v>
      </c>
      <c r="Y51" s="186">
        <f t="shared" ca="1" si="37"/>
        <v>1.0438596491228069</v>
      </c>
      <c r="Z51" s="286">
        <f t="shared" ca="1" si="37"/>
        <v>8622</v>
      </c>
      <c r="AA51" s="90">
        <f t="shared" ca="1" si="37"/>
        <v>6960.624136488661</v>
      </c>
      <c r="AB51" s="90">
        <f t="shared" si="37"/>
        <v>8173</v>
      </c>
      <c r="AC51" s="190">
        <f t="shared" ca="1" si="37"/>
        <v>1661.375863511339</v>
      </c>
      <c r="AD51" s="220">
        <f t="shared" ca="1" si="37"/>
        <v>6.6</v>
      </c>
      <c r="AE51" s="191">
        <f t="shared" ca="1" si="37"/>
        <v>66</v>
      </c>
      <c r="AF51" s="449">
        <f t="shared" ca="1" si="37"/>
        <v>2.185745249895428E-2</v>
      </c>
      <c r="AG51" s="450">
        <f t="shared" si="37"/>
        <v>1.7935685041765428E-2</v>
      </c>
      <c r="AH51" s="451">
        <f t="shared" ca="1" si="37"/>
        <v>4.0000000000000001E-3</v>
      </c>
      <c r="AI51" s="204">
        <f t="shared" ca="1" si="37"/>
        <v>86.611098984461023</v>
      </c>
    </row>
    <row r="52" spans="1:35" s="85" customFormat="1" ht="21" customHeight="1" thickBot="1" x14ac:dyDescent="0.35">
      <c r="A52" s="83" t="s">
        <v>101</v>
      </c>
      <c r="B52" s="161">
        <f t="shared" ref="B52:AI52" ca="1" si="38">B23</f>
        <v>0</v>
      </c>
      <c r="C52" s="162">
        <f t="shared" si="38"/>
        <v>0</v>
      </c>
      <c r="D52" s="240" t="str">
        <f t="shared" ca="1" si="38"/>
        <v/>
      </c>
      <c r="E52" s="241">
        <f t="shared" si="38"/>
        <v>0</v>
      </c>
      <c r="F52" s="242">
        <f t="shared" si="38"/>
        <v>0</v>
      </c>
      <c r="G52" s="255">
        <f t="shared" si="38"/>
        <v>0</v>
      </c>
      <c r="H52" s="261">
        <f t="shared" ca="1" si="38"/>
        <v>0</v>
      </c>
      <c r="I52" s="166">
        <f t="shared" si="38"/>
        <v>0</v>
      </c>
      <c r="J52" s="240">
        <f t="shared" si="38"/>
        <v>0</v>
      </c>
      <c r="K52" s="243" t="str">
        <f t="shared" ca="1" si="38"/>
        <v/>
      </c>
      <c r="L52" s="263">
        <f t="shared" ca="1" si="38"/>
        <v>0</v>
      </c>
      <c r="M52" s="204">
        <f t="shared" ca="1" si="38"/>
        <v>0</v>
      </c>
      <c r="N52" s="77">
        <f t="shared" si="38"/>
        <v>0</v>
      </c>
      <c r="O52" s="74">
        <f t="shared" si="38"/>
        <v>76278.459999999992</v>
      </c>
      <c r="P52" s="74">
        <f t="shared" si="38"/>
        <v>404173.60000000003</v>
      </c>
      <c r="Q52" s="194">
        <f t="shared" ca="1" si="38"/>
        <v>0</v>
      </c>
      <c r="R52" s="244">
        <f t="shared" ca="1" si="38"/>
        <v>0</v>
      </c>
      <c r="S52" s="195">
        <f t="shared" ca="1" si="38"/>
        <v>0</v>
      </c>
      <c r="T52" s="257" t="str">
        <f t="shared" ca="1" si="38"/>
        <v/>
      </c>
      <c r="U52" s="271">
        <f t="shared" ca="1" si="38"/>
        <v>0</v>
      </c>
      <c r="V52" s="273">
        <f t="shared" si="38"/>
        <v>0</v>
      </c>
      <c r="W52" s="159">
        <f t="shared" si="38"/>
        <v>0</v>
      </c>
      <c r="X52" s="273">
        <f t="shared" ca="1" si="38"/>
        <v>0</v>
      </c>
      <c r="Y52" s="285" t="str">
        <f t="shared" ca="1" si="38"/>
        <v/>
      </c>
      <c r="Z52" s="287">
        <f t="shared" ca="1" si="38"/>
        <v>0</v>
      </c>
      <c r="AA52" s="274">
        <f t="shared" si="38"/>
        <v>0</v>
      </c>
      <c r="AB52" s="274">
        <f t="shared" si="38"/>
        <v>0</v>
      </c>
      <c r="AC52" s="275">
        <f t="shared" ca="1" si="38"/>
        <v>0</v>
      </c>
      <c r="AD52" s="245">
        <f t="shared" ca="1" si="38"/>
        <v>0</v>
      </c>
      <c r="AE52" s="246">
        <f t="shared" ca="1" si="38"/>
        <v>0</v>
      </c>
      <c r="AF52" s="277" t="str">
        <f t="shared" ca="1" si="38"/>
        <v/>
      </c>
      <c r="AG52" s="216">
        <f t="shared" si="38"/>
        <v>0</v>
      </c>
      <c r="AH52" s="279" t="str">
        <f t="shared" ca="1" si="38"/>
        <v/>
      </c>
      <c r="AI52" s="204" t="str">
        <f t="shared" ca="1" si="38"/>
        <v/>
      </c>
    </row>
    <row r="53" spans="1:35" s="85" customFormat="1" ht="21" customHeight="1" thickBot="1" x14ac:dyDescent="0.35">
      <c r="A53" s="309" t="str">
        <f>A24</f>
        <v>Total Store</v>
      </c>
      <c r="B53" s="310">
        <f t="shared" ref="B53:AI53" ca="1" si="39">B24</f>
        <v>58072</v>
      </c>
      <c r="C53" s="311">
        <f t="shared" ca="1" si="39"/>
        <v>94994</v>
      </c>
      <c r="D53" s="312">
        <f t="shared" ca="1" si="39"/>
        <v>-0.38867717961134385</v>
      </c>
      <c r="E53" s="313">
        <f t="shared" ca="1" si="39"/>
        <v>-36922</v>
      </c>
      <c r="F53" s="314">
        <f t="shared" si="39"/>
        <v>58072</v>
      </c>
      <c r="G53" s="315">
        <f t="shared" si="39"/>
        <v>1</v>
      </c>
      <c r="H53" s="316">
        <f t="shared" ca="1" si="39"/>
        <v>388088</v>
      </c>
      <c r="I53" s="311">
        <f t="shared" si="39"/>
        <v>394465</v>
      </c>
      <c r="J53" s="317">
        <f t="shared" si="39"/>
        <v>1</v>
      </c>
      <c r="K53" s="318">
        <f t="shared" ca="1" si="39"/>
        <v>-1.6431840201191483E-2</v>
      </c>
      <c r="L53" s="319">
        <f t="shared" ca="1" si="39"/>
        <v>-6377</v>
      </c>
      <c r="M53" s="320">
        <f t="shared" ca="1" si="39"/>
        <v>79942</v>
      </c>
      <c r="N53" s="321">
        <f t="shared" si="39"/>
        <v>0</v>
      </c>
      <c r="O53" s="322">
        <f t="shared" si="39"/>
        <v>76278.460000000006</v>
      </c>
      <c r="P53" s="322">
        <f t="shared" si="39"/>
        <v>404173.60000000003</v>
      </c>
      <c r="Q53" s="323">
        <f t="shared" ca="1" si="39"/>
        <v>286</v>
      </c>
      <c r="R53" s="324">
        <f t="shared" ca="1" si="39"/>
        <v>1.6</v>
      </c>
      <c r="S53" s="325">
        <f t="shared" ca="1" si="39"/>
        <v>6607</v>
      </c>
      <c r="T53" s="326">
        <f t="shared" ca="1" si="39"/>
        <v>0.11377255820360931</v>
      </c>
      <c r="U53" s="321">
        <f t="shared" ca="1" si="39"/>
        <v>2311</v>
      </c>
      <c r="V53" s="327">
        <f t="shared" si="39"/>
        <v>2293</v>
      </c>
      <c r="W53" s="328">
        <f t="shared" si="39"/>
        <v>0</v>
      </c>
      <c r="X53" s="329">
        <f t="shared" ca="1" si="39"/>
        <v>-21</v>
      </c>
      <c r="Y53" s="330">
        <f t="shared" ca="1" si="39"/>
        <v>1.0078499781945049</v>
      </c>
      <c r="Z53" s="331">
        <f t="shared" ca="1" si="39"/>
        <v>46829</v>
      </c>
      <c r="AA53" s="332">
        <f t="shared" ca="1" si="39"/>
        <v>46184.47393041433</v>
      </c>
      <c r="AB53" s="332">
        <f t="shared" si="39"/>
        <v>46582</v>
      </c>
      <c r="AC53" s="333">
        <f t="shared" ca="1" si="39"/>
        <v>644.52606958567048</v>
      </c>
      <c r="AD53" s="334">
        <f t="shared" ca="1" si="39"/>
        <v>8.1</v>
      </c>
      <c r="AE53" s="335">
        <f t="shared" ca="1" si="39"/>
        <v>81</v>
      </c>
      <c r="AF53" s="336">
        <f t="shared" ca="1" si="39"/>
        <v>0.1206659314382305</v>
      </c>
      <c r="AG53" s="337">
        <f t="shared" si="39"/>
        <v>0.1188</v>
      </c>
      <c r="AH53" s="326">
        <f t="shared" ca="1" si="39"/>
        <v>1.8999999999999989E-3</v>
      </c>
      <c r="AI53" s="456">
        <f t="shared" ca="1" si="39"/>
        <v>36.296917040917073</v>
      </c>
    </row>
    <row r="54" spans="1:35" s="85" customFormat="1" ht="21" customHeight="1" x14ac:dyDescent="0.3">
      <c r="A54" s="237" t="s">
        <v>37</v>
      </c>
      <c r="B54" s="247">
        <f t="shared" ref="B54:AH54" ca="1" si="40">B25</f>
        <v>2009</v>
      </c>
      <c r="C54" s="248">
        <f t="shared" ca="1" si="40"/>
        <v>0</v>
      </c>
      <c r="D54" s="249" t="str">
        <f t="shared" ca="1" si="40"/>
        <v>-</v>
      </c>
      <c r="E54" s="250">
        <f t="shared" ca="1" si="40"/>
        <v>2009</v>
      </c>
      <c r="F54" s="251">
        <f t="shared" si="40"/>
        <v>2009</v>
      </c>
      <c r="G54" s="252"/>
      <c r="H54" s="264"/>
      <c r="I54" s="252"/>
      <c r="J54" s="253"/>
      <c r="K54" s="252"/>
      <c r="L54" s="265"/>
      <c r="M54" s="254">
        <f t="shared" ca="1" si="40"/>
        <v>3035</v>
      </c>
      <c r="N54" s="92">
        <f t="shared" si="40"/>
        <v>0</v>
      </c>
      <c r="O54" s="74">
        <f t="shared" si="40"/>
        <v>0</v>
      </c>
      <c r="P54" s="74">
        <f t="shared" si="40"/>
        <v>0</v>
      </c>
      <c r="Q54" s="93">
        <f t="shared" si="40"/>
        <v>0</v>
      </c>
      <c r="R54" s="93">
        <f t="shared" si="40"/>
        <v>0</v>
      </c>
      <c r="S54" s="94">
        <f t="shared" si="40"/>
        <v>0</v>
      </c>
      <c r="T54" s="187">
        <f t="shared" si="40"/>
        <v>0</v>
      </c>
      <c r="U54" s="95">
        <f t="shared" si="40"/>
        <v>0</v>
      </c>
      <c r="V54" s="95">
        <f t="shared" si="40"/>
        <v>0</v>
      </c>
      <c r="W54" s="95">
        <f t="shared" si="40"/>
        <v>0</v>
      </c>
      <c r="X54" s="95">
        <f t="shared" si="40"/>
        <v>0</v>
      </c>
      <c r="Y54" s="95">
        <f t="shared" si="40"/>
        <v>0</v>
      </c>
      <c r="Z54" s="221">
        <f t="shared" si="40"/>
        <v>0</v>
      </c>
      <c r="AA54" s="96">
        <f t="shared" si="40"/>
        <v>0</v>
      </c>
      <c r="AB54" s="96">
        <f t="shared" si="40"/>
        <v>0</v>
      </c>
      <c r="AC54" s="222">
        <f t="shared" si="40"/>
        <v>0</v>
      </c>
      <c r="AD54" s="96">
        <f t="shared" si="40"/>
        <v>0</v>
      </c>
      <c r="AE54" s="96">
        <f t="shared" si="40"/>
        <v>0</v>
      </c>
      <c r="AF54" s="97">
        <f t="shared" si="40"/>
        <v>0</v>
      </c>
      <c r="AG54" s="97">
        <f t="shared" si="40"/>
        <v>0</v>
      </c>
      <c r="AH54" s="98">
        <f t="shared" si="40"/>
        <v>0</v>
      </c>
      <c r="AI54" s="254"/>
    </row>
    <row r="55" spans="1:35" s="85" customFormat="1" ht="21" customHeight="1" collapsed="1" x14ac:dyDescent="0.3">
      <c r="A55" s="237" t="s">
        <v>27</v>
      </c>
      <c r="B55" s="236">
        <f t="shared" ref="B55:AH55" ca="1" si="41">B26</f>
        <v>28.905923344947734</v>
      </c>
      <c r="C55" s="230">
        <f t="shared" ca="1" si="41"/>
        <v>0</v>
      </c>
      <c r="D55" s="197" t="str">
        <f t="shared" ca="1" si="41"/>
        <v>-</v>
      </c>
      <c r="E55" s="230">
        <f t="shared" ca="1" si="41"/>
        <v>28.905923344947734</v>
      </c>
      <c r="F55" s="201">
        <f t="shared" si="41"/>
        <v>28.905923344947734</v>
      </c>
      <c r="G55" s="199"/>
      <c r="H55" s="266"/>
      <c r="I55" s="199"/>
      <c r="J55" s="200"/>
      <c r="K55" s="199"/>
      <c r="L55" s="267"/>
      <c r="M55" s="231">
        <f t="shared" ca="1" si="41"/>
        <v>26.34003294892916</v>
      </c>
      <c r="N55" s="99">
        <f t="shared" si="41"/>
        <v>0</v>
      </c>
      <c r="O55" s="74">
        <f t="shared" si="41"/>
        <v>0</v>
      </c>
      <c r="P55" s="74">
        <f t="shared" si="41"/>
        <v>0</v>
      </c>
      <c r="Q55" s="93">
        <f t="shared" si="41"/>
        <v>0</v>
      </c>
      <c r="R55" s="93">
        <f t="shared" si="41"/>
        <v>0</v>
      </c>
      <c r="S55" s="100">
        <f t="shared" si="41"/>
        <v>0</v>
      </c>
      <c r="T55" s="188">
        <f t="shared" si="41"/>
        <v>0</v>
      </c>
      <c r="U55" s="101">
        <f t="shared" si="41"/>
        <v>0</v>
      </c>
      <c r="V55" s="101">
        <f t="shared" si="41"/>
        <v>0</v>
      </c>
      <c r="W55" s="101">
        <f t="shared" si="41"/>
        <v>0</v>
      </c>
      <c r="X55" s="101">
        <f t="shared" si="41"/>
        <v>0</v>
      </c>
      <c r="Y55" s="101">
        <f t="shared" si="41"/>
        <v>0</v>
      </c>
      <c r="Z55" s="221">
        <f t="shared" si="41"/>
        <v>0</v>
      </c>
      <c r="AA55" s="96">
        <f t="shared" si="41"/>
        <v>0</v>
      </c>
      <c r="AB55" s="96">
        <f t="shared" si="41"/>
        <v>0</v>
      </c>
      <c r="AC55" s="223">
        <f t="shared" si="41"/>
        <v>0</v>
      </c>
      <c r="AD55" s="102">
        <f t="shared" si="41"/>
        <v>0</v>
      </c>
      <c r="AE55" s="102">
        <f t="shared" si="41"/>
        <v>0</v>
      </c>
      <c r="AF55" s="103">
        <f t="shared" si="41"/>
        <v>0</v>
      </c>
      <c r="AG55" s="103">
        <f t="shared" si="41"/>
        <v>0</v>
      </c>
      <c r="AH55" s="104">
        <f t="shared" si="41"/>
        <v>0</v>
      </c>
      <c r="AI55" s="231"/>
    </row>
    <row r="56" spans="1:35" s="85" customFormat="1" ht="21" customHeight="1" thickBot="1" x14ac:dyDescent="0.35">
      <c r="A56" s="84" t="s">
        <v>38</v>
      </c>
      <c r="B56" s="105">
        <f t="shared" ref="B56:AH56" ca="1" si="42">B27</f>
        <v>0</v>
      </c>
      <c r="C56" s="159">
        <f t="shared" ca="1" si="42"/>
        <v>0</v>
      </c>
      <c r="D56" s="160" t="str">
        <f t="shared" ca="1" si="42"/>
        <v>-</v>
      </c>
      <c r="E56" s="106">
        <f t="shared" ca="1" si="42"/>
        <v>0</v>
      </c>
      <c r="F56" s="107">
        <f t="shared" si="42"/>
        <v>0</v>
      </c>
      <c r="G56" s="108"/>
      <c r="H56" s="268"/>
      <c r="I56" s="108"/>
      <c r="J56" s="109"/>
      <c r="K56" s="108"/>
      <c r="L56" s="269"/>
      <c r="M56" s="205">
        <f t="shared" ca="1" si="42"/>
        <v>0</v>
      </c>
      <c r="N56" s="92">
        <f t="shared" si="42"/>
        <v>0</v>
      </c>
      <c r="O56" s="74">
        <f t="shared" si="42"/>
        <v>0</v>
      </c>
      <c r="P56" s="74">
        <f t="shared" si="42"/>
        <v>0</v>
      </c>
      <c r="Q56" s="110">
        <f t="shared" si="42"/>
        <v>0</v>
      </c>
      <c r="R56" s="110">
        <f t="shared" si="42"/>
        <v>0</v>
      </c>
      <c r="S56" s="111">
        <f t="shared" si="42"/>
        <v>0</v>
      </c>
      <c r="T56" s="189">
        <f t="shared" si="42"/>
        <v>0</v>
      </c>
      <c r="U56" s="111">
        <f t="shared" si="42"/>
        <v>0</v>
      </c>
      <c r="V56" s="111">
        <f t="shared" si="42"/>
        <v>0</v>
      </c>
      <c r="W56" s="111">
        <f t="shared" si="42"/>
        <v>0</v>
      </c>
      <c r="X56" s="111">
        <f t="shared" si="42"/>
        <v>0</v>
      </c>
      <c r="Y56" s="112">
        <f t="shared" si="42"/>
        <v>0</v>
      </c>
      <c r="Z56" s="224">
        <f t="shared" si="42"/>
        <v>0</v>
      </c>
      <c r="AA56" s="113">
        <f t="shared" si="42"/>
        <v>0</v>
      </c>
      <c r="AB56" s="113">
        <f t="shared" si="42"/>
        <v>0</v>
      </c>
      <c r="AC56" s="225">
        <f t="shared" si="42"/>
        <v>0</v>
      </c>
      <c r="AD56" s="113">
        <f t="shared" si="42"/>
        <v>0</v>
      </c>
      <c r="AE56" s="113">
        <f t="shared" si="42"/>
        <v>0</v>
      </c>
      <c r="AF56" s="114">
        <f t="shared" si="42"/>
        <v>0</v>
      </c>
      <c r="AG56" s="114">
        <f t="shared" si="42"/>
        <v>0</v>
      </c>
      <c r="AH56" s="115">
        <f t="shared" si="42"/>
        <v>0</v>
      </c>
      <c r="AI56" s="205"/>
    </row>
    <row r="57" spans="1:35" customFormat="1" ht="15" customHeight="1" x14ac:dyDescent="0.25">
      <c r="M57" s="63"/>
      <c r="AI57" s="457"/>
    </row>
    <row r="58" spans="1:35" customFormat="1" ht="15" customHeight="1" x14ac:dyDescent="0.25">
      <c r="M58" s="63"/>
      <c r="AI58" s="457"/>
    </row>
    <row r="59" spans="1:35" customFormat="1" ht="15" customHeight="1" x14ac:dyDescent="0.25">
      <c r="M59" s="63"/>
      <c r="AI59" s="457"/>
    </row>
    <row r="60" spans="1:35" customFormat="1" ht="15" customHeight="1" x14ac:dyDescent="0.25">
      <c r="M60" s="63"/>
      <c r="AI60" s="457"/>
    </row>
    <row r="61" spans="1:35" customFormat="1" ht="15" customHeight="1" x14ac:dyDescent="0.25">
      <c r="M61" s="63"/>
      <c r="AI61" s="457"/>
    </row>
    <row r="62" spans="1:35" ht="15" customHeight="1" x14ac:dyDescent="0.25">
      <c r="A62"/>
      <c r="B62"/>
      <c r="C62"/>
      <c r="D62"/>
      <c r="E62"/>
      <c r="F62"/>
      <c r="G62"/>
      <c r="H62"/>
      <c r="I62"/>
      <c r="J62"/>
      <c r="K62"/>
      <c r="L62"/>
      <c r="M62" s="63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1:35" ht="15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 s="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1:35" s="41" customFormat="1" ht="15" customHeight="1" x14ac:dyDescent="0.2">
      <c r="A64" s="31"/>
      <c r="B64" s="4"/>
      <c r="C64" s="4"/>
      <c r="D64" s="32"/>
      <c r="E64" s="4"/>
      <c r="F64" s="4"/>
      <c r="G64" s="32"/>
      <c r="H64" s="4"/>
      <c r="I64" s="4"/>
      <c r="J64" s="32"/>
      <c r="K64" s="32"/>
      <c r="L64" s="4"/>
      <c r="M64" s="33"/>
      <c r="N64" s="33"/>
      <c r="O64" s="34"/>
      <c r="P64" s="34"/>
      <c r="Q64" s="35"/>
      <c r="R64" s="35"/>
      <c r="S64" s="36"/>
      <c r="T64" s="37"/>
      <c r="U64" s="38"/>
      <c r="V64" s="38"/>
      <c r="W64" s="38"/>
      <c r="X64" s="38"/>
      <c r="Y64" s="38"/>
      <c r="Z64" s="39"/>
      <c r="AA64" s="39"/>
      <c r="AB64" s="39"/>
      <c r="AC64" s="39"/>
      <c r="AD64" s="39"/>
      <c r="AE64" s="39"/>
      <c r="AF64" s="40"/>
      <c r="AG64" s="40"/>
      <c r="AH64" s="40"/>
    </row>
    <row r="65" spans="1:34" s="41" customFormat="1" ht="15" customHeight="1" x14ac:dyDescent="0.2">
      <c r="A65" s="31"/>
      <c r="B65" s="4"/>
      <c r="C65" s="4"/>
      <c r="D65" s="32"/>
      <c r="E65" s="4"/>
      <c r="F65" s="4"/>
      <c r="G65" s="32"/>
      <c r="H65" s="4"/>
      <c r="I65" s="4"/>
      <c r="J65" s="32"/>
      <c r="K65" s="32"/>
      <c r="L65" s="4"/>
      <c r="M65" s="33"/>
      <c r="N65" s="33"/>
      <c r="O65" s="34"/>
      <c r="P65" s="34"/>
      <c r="Q65" s="35"/>
      <c r="R65" s="35"/>
      <c r="S65" s="36"/>
      <c r="T65" s="37"/>
      <c r="U65" s="38"/>
      <c r="V65" s="38"/>
      <c r="W65" s="38"/>
      <c r="X65" s="38"/>
      <c r="Y65" s="38"/>
      <c r="Z65" s="39"/>
      <c r="AA65" s="39"/>
      <c r="AB65" s="39"/>
      <c r="AC65" s="39"/>
      <c r="AD65" s="39"/>
      <c r="AE65" s="39"/>
      <c r="AF65" s="40"/>
      <c r="AG65" s="40"/>
      <c r="AH65" s="40"/>
    </row>
    <row r="66" spans="1:34" ht="15" customHeight="1" x14ac:dyDescent="0.2"/>
    <row r="67" spans="1:34" ht="15" customHeight="1" x14ac:dyDescent="0.2"/>
    <row r="68" spans="1:34" ht="15" customHeight="1" x14ac:dyDescent="0.2"/>
    <row r="69" spans="1:34" ht="15" customHeight="1" x14ac:dyDescent="0.2">
      <c r="A69" s="8">
        <f ca="1">TODAY()-1</f>
        <v>42855</v>
      </c>
    </row>
    <row r="70" spans="1:34" ht="15" customHeight="1" x14ac:dyDescent="0.2">
      <c r="A70" s="9" t="str">
        <f ca="1">TEXT(A69,"dddd")</f>
        <v>Sunday</v>
      </c>
    </row>
    <row r="71" spans="1:34" ht="15" customHeight="1" x14ac:dyDescent="0.2"/>
    <row r="72" spans="1:34" ht="15" customHeight="1" x14ac:dyDescent="0.25">
      <c r="A72" s="7"/>
      <c r="C72" s="20"/>
    </row>
    <row r="73" spans="1:34" ht="15" customHeight="1" x14ac:dyDescent="0.2">
      <c r="A73" s="8">
        <f ca="1">TODAY()</f>
        <v>42856</v>
      </c>
    </row>
    <row r="74" spans="1:34" ht="15" customHeight="1" x14ac:dyDescent="0.2">
      <c r="A74" s="9" t="str">
        <f ca="1">TEXT(A73,"dddd")</f>
        <v>Monday</v>
      </c>
      <c r="B74" s="7"/>
    </row>
    <row r="75" spans="1:34" ht="15" customHeight="1" x14ac:dyDescent="0.2"/>
    <row r="76" spans="1:34" ht="15" customHeight="1" x14ac:dyDescent="0.2"/>
    <row r="77" spans="1:34" ht="15" customHeight="1" x14ac:dyDescent="0.2"/>
    <row r="78" spans="1:34" ht="15" customHeight="1" x14ac:dyDescent="0.2"/>
    <row r="79" spans="1:34" ht="15" customHeight="1" x14ac:dyDescent="0.2"/>
    <row r="80" spans="1:34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65450" spans="1:38" s="5" customFormat="1" x14ac:dyDescent="0.2">
      <c r="A65450" s="1" t="s">
        <v>28</v>
      </c>
      <c r="B65450" s="1"/>
      <c r="C65450" s="1"/>
      <c r="D65450" s="1"/>
      <c r="F65450" s="1" t="s">
        <v>29</v>
      </c>
      <c r="G65450" s="1"/>
      <c r="H65450" s="1"/>
      <c r="I65450" s="1"/>
      <c r="J65450" s="1"/>
      <c r="K65450" s="1"/>
      <c r="M65450" s="64"/>
      <c r="N65450" s="6"/>
      <c r="O65450" s="19"/>
      <c r="P65450" s="19"/>
      <c r="Q65450" s="1"/>
      <c r="R65450" s="1"/>
      <c r="S65450" s="1"/>
      <c r="T65450" s="1"/>
      <c r="U65450" s="1"/>
      <c r="V65450" s="1"/>
      <c r="W65450" s="1"/>
      <c r="X65450" s="1"/>
      <c r="Y65450" s="1"/>
      <c r="Z65450" s="1"/>
      <c r="AA65450" s="1"/>
      <c r="AB65450" s="1"/>
      <c r="AC65450" s="1"/>
      <c r="AD65450" s="1"/>
      <c r="AE65450" s="1"/>
      <c r="AF65450" s="1"/>
      <c r="AG65450" s="1"/>
      <c r="AH65450" s="1"/>
      <c r="AI65450" s="1"/>
      <c r="AJ65450" s="1"/>
      <c r="AK65450" s="1"/>
      <c r="AL65450" s="1"/>
    </row>
    <row r="65451" spans="1:38" s="5" customFormat="1" x14ac:dyDescent="0.2">
      <c r="A65451" s="3">
        <v>0.14703683397298509</v>
      </c>
      <c r="B65451" s="3"/>
      <c r="C65451" s="3"/>
      <c r="D65451" s="3"/>
      <c r="F65451" s="3">
        <v>0.28659721876090316</v>
      </c>
      <c r="G65451" s="3"/>
      <c r="H65451" s="1"/>
      <c r="I65451" s="1"/>
      <c r="J65451" s="3"/>
      <c r="K65451" s="1"/>
      <c r="M65451" s="64"/>
      <c r="N65451" s="6"/>
      <c r="O65451" s="19"/>
      <c r="P65451" s="19"/>
      <c r="Q65451" s="1"/>
      <c r="R65451" s="1"/>
      <c r="S65451" s="1"/>
      <c r="T65451" s="1"/>
      <c r="U65451" s="1"/>
      <c r="V65451" s="1"/>
      <c r="W65451" s="1"/>
      <c r="X65451" s="1"/>
      <c r="Y65451" s="1"/>
      <c r="Z65451" s="1"/>
      <c r="AA65451" s="1"/>
      <c r="AB65451" s="1"/>
      <c r="AC65451" s="1"/>
      <c r="AD65451" s="1"/>
      <c r="AE65451" s="1"/>
      <c r="AF65451" s="1"/>
      <c r="AG65451" s="1"/>
      <c r="AH65451" s="1"/>
      <c r="AI65451" s="1"/>
      <c r="AJ65451" s="1"/>
      <c r="AK65451" s="1"/>
      <c r="AL65451" s="1"/>
    </row>
  </sheetData>
  <sheetProtection password="C476" sheet="1" objects="1" scenarios="1"/>
  <mergeCells count="18">
    <mergeCell ref="H3:L3"/>
    <mergeCell ref="F3:G3"/>
    <mergeCell ref="Z4:AB4"/>
    <mergeCell ref="U3:AC3"/>
    <mergeCell ref="A1:AI1"/>
    <mergeCell ref="AD33:AE33"/>
    <mergeCell ref="AF33:AH33"/>
    <mergeCell ref="F32:G32"/>
    <mergeCell ref="H32:L32"/>
    <mergeCell ref="AD32:AE32"/>
    <mergeCell ref="AF32:AH32"/>
    <mergeCell ref="U32:AC32"/>
    <mergeCell ref="Z33:AB33"/>
    <mergeCell ref="A30:AH30"/>
    <mergeCell ref="AD4:AE4"/>
    <mergeCell ref="AF4:AH4"/>
    <mergeCell ref="AF3:AH3"/>
    <mergeCell ref="AD3:AE3"/>
  </mergeCells>
  <phoneticPr fontId="14" type="noConversion"/>
  <printOptions horizontalCentered="1" verticalCentered="1"/>
  <pageMargins left="0.2" right="0" top="0.75" bottom="0.75" header="0.3" footer="0"/>
  <pageSetup scale="43" orientation="landscape" errors="blank" r:id="rId1"/>
  <headerFooter alignWithMargins="0"/>
  <rowBreaks count="1" manualBreakCount="1">
    <brk id="30" max="3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ET4578"/>
  <sheetViews>
    <sheetView showGridLines="0" zoomScale="70" zoomScaleNormal="70" workbookViewId="0">
      <selection activeCell="AF27" sqref="AF27:AG27"/>
    </sheetView>
  </sheetViews>
  <sheetFormatPr defaultRowHeight="15" x14ac:dyDescent="0.25"/>
  <cols>
    <col min="1" max="1" width="25" style="11" customWidth="1"/>
    <col min="2" max="8" width="12.85546875" style="11" customWidth="1"/>
    <col min="9" max="9" width="11.5703125" style="11" customWidth="1"/>
    <col min="10" max="10" width="11.85546875" style="11" hidden="1" customWidth="1"/>
    <col min="11" max="11" width="19.7109375" style="14" hidden="1" customWidth="1"/>
    <col min="12" max="18" width="12.85546875" style="11" hidden="1" customWidth="1"/>
    <col min="19" max="19" width="11.7109375" style="11" hidden="1" customWidth="1"/>
    <col min="20" max="20" width="17.5703125" style="11" hidden="1" customWidth="1"/>
    <col min="21" max="27" width="13" style="11" hidden="1" customWidth="1"/>
    <col min="28" max="28" width="11.5703125" style="11" hidden="1" customWidth="1"/>
    <col min="29" max="29" width="17.5703125" style="11" customWidth="1"/>
    <col min="30" max="30" width="11.5703125" style="11" customWidth="1"/>
    <col min="31" max="36" width="12.85546875" style="11" customWidth="1"/>
    <col min="37" max="37" width="11.7109375" style="11" bestFit="1" customWidth="1"/>
    <col min="38" max="38" width="9.140625" style="11" customWidth="1"/>
    <col min="39" max="39" width="9.140625" style="53" hidden="1" customWidth="1"/>
    <col min="40" max="40" width="17.5703125" style="53" hidden="1" customWidth="1"/>
    <col min="41" max="41" width="12.85546875" style="53" hidden="1" customWidth="1"/>
    <col min="42" max="45" width="13.5703125" style="53" hidden="1" customWidth="1"/>
    <col min="46" max="46" width="11.42578125" style="53" hidden="1" customWidth="1"/>
    <col min="47" max="47" width="14.42578125" style="53" hidden="1" customWidth="1"/>
    <col min="48" max="48" width="10.5703125" style="55" hidden="1" customWidth="1"/>
    <col min="49" max="49" width="17.5703125" style="53" hidden="1" customWidth="1"/>
    <col min="50" max="50" width="12.85546875" style="53" hidden="1" customWidth="1"/>
    <col min="51" max="54" width="13.5703125" style="53" hidden="1" customWidth="1"/>
    <col min="55" max="55" width="11.42578125" style="53" hidden="1" customWidth="1"/>
    <col min="56" max="56" width="14.42578125" style="53" hidden="1" customWidth="1"/>
    <col min="57" max="58" width="9.140625" style="11" hidden="1" customWidth="1"/>
    <col min="59" max="59" width="19.7109375" style="11" hidden="1" customWidth="1"/>
    <col min="60" max="67" width="14.140625" style="11" hidden="1" customWidth="1"/>
    <col min="68" max="68" width="9.140625" style="11" hidden="1" customWidth="1"/>
    <col min="69" max="69" width="19.7109375" style="11" hidden="1" customWidth="1"/>
    <col min="70" max="76" width="14.140625" style="11" hidden="1" customWidth="1"/>
    <col min="77" max="77" width="9.140625" style="11" hidden="1" customWidth="1"/>
    <col min="78" max="78" width="19.140625" style="11" hidden="1" customWidth="1"/>
    <col min="79" max="87" width="14" style="11" hidden="1" customWidth="1"/>
    <col min="88" max="88" width="19.140625" style="11" hidden="1" customWidth="1"/>
    <col min="89" max="96" width="14" style="11" hidden="1" customWidth="1"/>
    <col min="97" max="97" width="19.140625" style="11" hidden="1" customWidth="1"/>
    <col min="98" max="106" width="14" style="11" hidden="1" customWidth="1"/>
    <col min="107" max="107" width="19.140625" style="11" hidden="1" customWidth="1"/>
    <col min="108" max="114" width="14" style="11" hidden="1" customWidth="1"/>
    <col min="115" max="115" width="9.140625" style="11" hidden="1" customWidth="1"/>
    <col min="116" max="116" width="19.85546875" style="11" hidden="1" customWidth="1"/>
    <col min="117" max="123" width="15" style="11" hidden="1" customWidth="1"/>
    <col min="124" max="124" width="9.140625" style="11" hidden="1" customWidth="1"/>
    <col min="125" max="132" width="0" style="11" hidden="1" customWidth="1"/>
    <col min="133" max="16384" width="9.140625" style="11"/>
  </cols>
  <sheetData>
    <row r="1" spans="1:150" ht="30" customHeight="1" thickBot="1" x14ac:dyDescent="0.45">
      <c r="A1" s="22" t="s">
        <v>110</v>
      </c>
      <c r="B1" s="23"/>
      <c r="C1" s="23"/>
      <c r="D1" s="23"/>
      <c r="E1" s="23"/>
      <c r="F1" s="23"/>
      <c r="G1" s="23"/>
      <c r="H1" s="23"/>
      <c r="I1" s="23"/>
      <c r="J1" s="411"/>
      <c r="K1" s="411"/>
      <c r="L1" s="23"/>
      <c r="M1" s="23"/>
      <c r="N1" s="23"/>
      <c r="O1" s="23"/>
      <c r="P1" s="23"/>
      <c r="Q1" s="513" t="str">
        <f>IF(A2=DATE(2015,12,26),"Make Sure That Wage Rate's Reflect Holiday Premium!!","")</f>
        <v/>
      </c>
      <c r="R1" s="513"/>
      <c r="S1" s="513"/>
      <c r="T1" s="513"/>
      <c r="U1" s="513"/>
      <c r="V1" s="51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412"/>
      <c r="AL1" s="12"/>
      <c r="AV1" s="53"/>
    </row>
    <row r="2" spans="1:150" ht="47.25" customHeight="1" thickBot="1" x14ac:dyDescent="0.6">
      <c r="A2" s="413">
        <v>1234</v>
      </c>
      <c r="B2" s="514" t="s">
        <v>44</v>
      </c>
      <c r="C2" s="515"/>
      <c r="D2" s="515"/>
      <c r="E2" s="515"/>
      <c r="F2" s="515"/>
      <c r="G2" s="515"/>
      <c r="H2" s="515"/>
      <c r="I2" s="522"/>
      <c r="J2" s="414"/>
      <c r="K2" s="415"/>
      <c r="L2" s="514" t="s">
        <v>41</v>
      </c>
      <c r="M2" s="515"/>
      <c r="N2" s="515"/>
      <c r="O2" s="515"/>
      <c r="P2" s="515"/>
      <c r="Q2" s="515"/>
      <c r="R2" s="515"/>
      <c r="S2" s="415"/>
      <c r="T2" s="416"/>
      <c r="U2" s="514" t="s">
        <v>42</v>
      </c>
      <c r="V2" s="515"/>
      <c r="W2" s="515"/>
      <c r="X2" s="515"/>
      <c r="Y2" s="515"/>
      <c r="Z2" s="515"/>
      <c r="AA2" s="515"/>
      <c r="AB2" s="415"/>
      <c r="AC2" s="203"/>
      <c r="AD2" s="514" t="s">
        <v>43</v>
      </c>
      <c r="AE2" s="515"/>
      <c r="AF2" s="515"/>
      <c r="AG2" s="515"/>
      <c r="AH2" s="515"/>
      <c r="AI2" s="515"/>
      <c r="AJ2" s="515"/>
      <c r="AK2" s="522"/>
      <c r="AL2" s="12"/>
      <c r="AN2" s="54"/>
      <c r="AO2" s="523" t="s">
        <v>46</v>
      </c>
      <c r="AP2" s="523"/>
      <c r="AQ2" s="523"/>
      <c r="AR2" s="523"/>
      <c r="AS2" s="523"/>
      <c r="AT2" s="523"/>
      <c r="AU2" s="523"/>
      <c r="AV2" s="53"/>
      <c r="AW2" s="54"/>
      <c r="AX2" s="523" t="s">
        <v>67</v>
      </c>
      <c r="AY2" s="523"/>
      <c r="AZ2" s="523"/>
      <c r="BA2" s="523"/>
      <c r="BB2" s="523"/>
      <c r="BC2" s="523"/>
      <c r="BD2" s="523"/>
      <c r="BE2" s="12"/>
      <c r="BF2" s="12"/>
      <c r="BG2" s="54"/>
      <c r="BH2" s="524" t="s">
        <v>72</v>
      </c>
      <c r="BI2" s="524"/>
      <c r="BJ2" s="524"/>
      <c r="BK2" s="524"/>
      <c r="BL2" s="524"/>
      <c r="BM2" s="524"/>
      <c r="BN2" s="524"/>
      <c r="BO2" s="12"/>
      <c r="BP2" s="12"/>
      <c r="BQ2" s="54"/>
      <c r="BR2" s="524" t="s">
        <v>103</v>
      </c>
      <c r="BS2" s="524"/>
      <c r="BT2" s="524"/>
      <c r="BU2" s="524"/>
      <c r="BV2" s="524"/>
      <c r="BW2" s="524"/>
      <c r="BX2" s="524"/>
      <c r="BY2" s="12"/>
      <c r="BZ2" s="54"/>
      <c r="CA2" s="524" t="s">
        <v>50</v>
      </c>
      <c r="CB2" s="524"/>
      <c r="CC2" s="524"/>
      <c r="CD2" s="524"/>
      <c r="CE2" s="524"/>
      <c r="CF2" s="524"/>
      <c r="CG2" s="524"/>
      <c r="CH2" s="12"/>
      <c r="CI2" s="12"/>
      <c r="CJ2" s="54"/>
      <c r="CK2" s="524" t="s">
        <v>106</v>
      </c>
      <c r="CL2" s="524"/>
      <c r="CM2" s="524"/>
      <c r="CN2" s="524"/>
      <c r="CO2" s="524"/>
      <c r="CP2" s="524"/>
      <c r="CQ2" s="524"/>
      <c r="CR2" s="12"/>
      <c r="CS2" s="54"/>
      <c r="CT2" s="524" t="s">
        <v>107</v>
      </c>
      <c r="CU2" s="524"/>
      <c r="CV2" s="524"/>
      <c r="CW2" s="524"/>
      <c r="CX2" s="524"/>
      <c r="CY2" s="524"/>
      <c r="CZ2" s="524"/>
      <c r="DA2" s="12"/>
      <c r="DB2" s="12"/>
      <c r="DC2" s="54"/>
      <c r="DD2" s="524" t="s">
        <v>108</v>
      </c>
      <c r="DE2" s="524"/>
      <c r="DF2" s="524"/>
      <c r="DG2" s="524"/>
      <c r="DH2" s="524"/>
      <c r="DI2" s="524"/>
      <c r="DJ2" s="524"/>
      <c r="DK2" s="12"/>
      <c r="DL2" s="54"/>
      <c r="DM2" s="524" t="s">
        <v>69</v>
      </c>
      <c r="DN2" s="524"/>
      <c r="DO2" s="524"/>
      <c r="DP2" s="524"/>
      <c r="DQ2" s="524"/>
      <c r="DR2" s="524"/>
      <c r="DS2" s="524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</row>
    <row r="3" spans="1:150" ht="21" x14ac:dyDescent="0.35">
      <c r="A3" s="383"/>
      <c r="B3" s="367" t="s">
        <v>30</v>
      </c>
      <c r="C3" s="176" t="s">
        <v>31</v>
      </c>
      <c r="D3" s="176" t="s">
        <v>32</v>
      </c>
      <c r="E3" s="176" t="s">
        <v>33</v>
      </c>
      <c r="F3" s="176" t="s">
        <v>34</v>
      </c>
      <c r="G3" s="176" t="s">
        <v>35</v>
      </c>
      <c r="H3" s="177" t="s">
        <v>36</v>
      </c>
      <c r="I3" s="142" t="s">
        <v>39</v>
      </c>
      <c r="J3" s="24" t="s">
        <v>39</v>
      </c>
      <c r="K3" s="174"/>
      <c r="L3" s="367" t="s">
        <v>30</v>
      </c>
      <c r="M3" s="176" t="s">
        <v>31</v>
      </c>
      <c r="N3" s="176" t="s">
        <v>32</v>
      </c>
      <c r="O3" s="176" t="s">
        <v>33</v>
      </c>
      <c r="P3" s="176" t="s">
        <v>34</v>
      </c>
      <c r="Q3" s="176" t="s">
        <v>35</v>
      </c>
      <c r="R3" s="177" t="s">
        <v>36</v>
      </c>
      <c r="S3" s="142"/>
      <c r="T3" s="387"/>
      <c r="U3" s="23" t="s">
        <v>30</v>
      </c>
      <c r="V3" s="23" t="s">
        <v>31</v>
      </c>
      <c r="W3" s="23" t="s">
        <v>32</v>
      </c>
      <c r="X3" s="23" t="s">
        <v>33</v>
      </c>
      <c r="Y3" s="23" t="s">
        <v>34</v>
      </c>
      <c r="Z3" s="23" t="s">
        <v>35</v>
      </c>
      <c r="AA3" s="23" t="s">
        <v>36</v>
      </c>
      <c r="AB3" s="404"/>
      <c r="AC3" s="174"/>
      <c r="AD3" s="387" t="str">
        <f>B3</f>
        <v>Sunday</v>
      </c>
      <c r="AE3" s="387" t="str">
        <f t="shared" ref="AE3:AJ3" si="0">C3</f>
        <v>Monday</v>
      </c>
      <c r="AF3" s="387" t="str">
        <f t="shared" si="0"/>
        <v>Tuesday</v>
      </c>
      <c r="AG3" s="387" t="str">
        <f t="shared" si="0"/>
        <v>Wednesday</v>
      </c>
      <c r="AH3" s="387" t="str">
        <f t="shared" si="0"/>
        <v>Thursday</v>
      </c>
      <c r="AI3" s="387" t="str">
        <f t="shared" si="0"/>
        <v>Friday</v>
      </c>
      <c r="AJ3" s="387" t="str">
        <f t="shared" si="0"/>
        <v>Saturday</v>
      </c>
      <c r="AK3" s="142" t="s">
        <v>39</v>
      </c>
      <c r="AL3" s="12"/>
      <c r="AN3" s="14"/>
      <c r="AO3" s="46" t="s">
        <v>30</v>
      </c>
      <c r="AP3" s="13" t="s">
        <v>31</v>
      </c>
      <c r="AQ3" s="13" t="s">
        <v>32</v>
      </c>
      <c r="AR3" s="13" t="s">
        <v>33</v>
      </c>
      <c r="AS3" s="13" t="s">
        <v>34</v>
      </c>
      <c r="AT3" s="13" t="s">
        <v>35</v>
      </c>
      <c r="AU3" s="13" t="s">
        <v>36</v>
      </c>
      <c r="AV3" s="53"/>
      <c r="AW3" s="174"/>
      <c r="AX3" s="175" t="s">
        <v>30</v>
      </c>
      <c r="AY3" s="176" t="s">
        <v>31</v>
      </c>
      <c r="AZ3" s="176" t="s">
        <v>32</v>
      </c>
      <c r="BA3" s="176" t="s">
        <v>33</v>
      </c>
      <c r="BB3" s="176" t="s">
        <v>34</v>
      </c>
      <c r="BC3" s="176" t="s">
        <v>35</v>
      </c>
      <c r="BD3" s="177" t="s">
        <v>36</v>
      </c>
      <c r="BE3" s="178" t="s">
        <v>51</v>
      </c>
      <c r="BF3" s="12"/>
      <c r="BG3" s="174"/>
      <c r="BH3" s="175" t="s">
        <v>30</v>
      </c>
      <c r="BI3" s="176" t="s">
        <v>31</v>
      </c>
      <c r="BJ3" s="176" t="s">
        <v>32</v>
      </c>
      <c r="BK3" s="176" t="s">
        <v>33</v>
      </c>
      <c r="BL3" s="176" t="s">
        <v>34</v>
      </c>
      <c r="BM3" s="176" t="s">
        <v>35</v>
      </c>
      <c r="BN3" s="177" t="s">
        <v>36</v>
      </c>
      <c r="BO3" s="178" t="s">
        <v>51</v>
      </c>
      <c r="BP3" s="12"/>
      <c r="BQ3" s="174"/>
      <c r="BR3" s="175" t="s">
        <v>30</v>
      </c>
      <c r="BS3" s="176" t="s">
        <v>31</v>
      </c>
      <c r="BT3" s="176" t="s">
        <v>32</v>
      </c>
      <c r="BU3" s="176" t="s">
        <v>33</v>
      </c>
      <c r="BV3" s="176" t="s">
        <v>34</v>
      </c>
      <c r="BW3" s="176" t="s">
        <v>35</v>
      </c>
      <c r="BX3" s="178" t="s">
        <v>36</v>
      </c>
      <c r="BY3" s="12"/>
      <c r="BZ3" s="174"/>
      <c r="CA3" s="175" t="s">
        <v>30</v>
      </c>
      <c r="CB3" s="176" t="s">
        <v>31</v>
      </c>
      <c r="CC3" s="176" t="s">
        <v>32</v>
      </c>
      <c r="CD3" s="176" t="s">
        <v>33</v>
      </c>
      <c r="CE3" s="176" t="s">
        <v>34</v>
      </c>
      <c r="CF3" s="176" t="s">
        <v>35</v>
      </c>
      <c r="CG3" s="177" t="s">
        <v>36</v>
      </c>
      <c r="CH3" s="178" t="s">
        <v>51</v>
      </c>
      <c r="CI3" s="12"/>
      <c r="CJ3" s="174"/>
      <c r="CK3" s="175" t="s">
        <v>30</v>
      </c>
      <c r="CL3" s="176" t="s">
        <v>31</v>
      </c>
      <c r="CM3" s="176" t="s">
        <v>32</v>
      </c>
      <c r="CN3" s="176" t="s">
        <v>33</v>
      </c>
      <c r="CO3" s="176" t="s">
        <v>34</v>
      </c>
      <c r="CP3" s="176" t="s">
        <v>35</v>
      </c>
      <c r="CQ3" s="178" t="s">
        <v>36</v>
      </c>
      <c r="CR3" s="12"/>
      <c r="CS3" s="174"/>
      <c r="CT3" s="175" t="s">
        <v>30</v>
      </c>
      <c r="CU3" s="176" t="s">
        <v>31</v>
      </c>
      <c r="CV3" s="176" t="s">
        <v>32</v>
      </c>
      <c r="CW3" s="176" t="s">
        <v>33</v>
      </c>
      <c r="CX3" s="176" t="s">
        <v>34</v>
      </c>
      <c r="CY3" s="176" t="s">
        <v>35</v>
      </c>
      <c r="CZ3" s="177" t="s">
        <v>36</v>
      </c>
      <c r="DA3" s="178" t="s">
        <v>51</v>
      </c>
      <c r="DB3" s="12"/>
      <c r="DC3" s="174"/>
      <c r="DD3" s="175" t="s">
        <v>30</v>
      </c>
      <c r="DE3" s="176" t="s">
        <v>31</v>
      </c>
      <c r="DF3" s="176" t="s">
        <v>32</v>
      </c>
      <c r="DG3" s="176" t="s">
        <v>33</v>
      </c>
      <c r="DH3" s="176" t="s">
        <v>34</v>
      </c>
      <c r="DI3" s="176" t="s">
        <v>35</v>
      </c>
      <c r="DJ3" s="178" t="s">
        <v>36</v>
      </c>
      <c r="DK3" s="12"/>
      <c r="DL3" s="174"/>
      <c r="DM3" s="175" t="s">
        <v>30</v>
      </c>
      <c r="DN3" s="176" t="s">
        <v>31</v>
      </c>
      <c r="DO3" s="176" t="s">
        <v>32</v>
      </c>
      <c r="DP3" s="176" t="s">
        <v>33</v>
      </c>
      <c r="DQ3" s="176" t="s">
        <v>34</v>
      </c>
      <c r="DR3" s="176" t="s">
        <v>35</v>
      </c>
      <c r="DS3" s="178" t="s">
        <v>36</v>
      </c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</row>
    <row r="4" spans="1:150" ht="21.75" thickBot="1" x14ac:dyDescent="0.4">
      <c r="A4" s="382" t="s">
        <v>10</v>
      </c>
      <c r="B4" s="368">
        <f t="shared" ref="B4:G4" si="1">C4-1</f>
        <v>42855</v>
      </c>
      <c r="C4" s="369">
        <f t="shared" si="1"/>
        <v>42856</v>
      </c>
      <c r="D4" s="369">
        <f t="shared" si="1"/>
        <v>42857</v>
      </c>
      <c r="E4" s="369">
        <f t="shared" si="1"/>
        <v>42858</v>
      </c>
      <c r="F4" s="369">
        <f t="shared" si="1"/>
        <v>42859</v>
      </c>
      <c r="G4" s="369">
        <f t="shared" si="1"/>
        <v>42860</v>
      </c>
      <c r="H4" s="370">
        <f>'Daily Data'!Q1</f>
        <v>42861</v>
      </c>
      <c r="I4" s="381"/>
      <c r="J4" s="49" t="s">
        <v>49</v>
      </c>
      <c r="K4" s="67" t="s">
        <v>10</v>
      </c>
      <c r="L4" s="139">
        <f t="shared" ref="L4:Q4" si="2">B4</f>
        <v>42855</v>
      </c>
      <c r="M4" s="138">
        <f t="shared" si="2"/>
        <v>42856</v>
      </c>
      <c r="N4" s="138">
        <f t="shared" si="2"/>
        <v>42857</v>
      </c>
      <c r="O4" s="138">
        <f t="shared" si="2"/>
        <v>42858</v>
      </c>
      <c r="P4" s="138">
        <f t="shared" si="2"/>
        <v>42859</v>
      </c>
      <c r="Q4" s="138">
        <f t="shared" si="2"/>
        <v>42860</v>
      </c>
      <c r="R4" s="145">
        <f>H4</f>
        <v>42861</v>
      </c>
      <c r="S4" s="42" t="s">
        <v>39</v>
      </c>
      <c r="T4" s="51" t="s">
        <v>10</v>
      </c>
      <c r="U4" s="15">
        <f t="shared" ref="U4:AA4" si="3">L4</f>
        <v>42855</v>
      </c>
      <c r="V4" s="15">
        <f t="shared" si="3"/>
        <v>42856</v>
      </c>
      <c r="W4" s="15">
        <f t="shared" si="3"/>
        <v>42857</v>
      </c>
      <c r="X4" s="15">
        <f t="shared" si="3"/>
        <v>42858</v>
      </c>
      <c r="Y4" s="15">
        <f t="shared" si="3"/>
        <v>42859</v>
      </c>
      <c r="Z4" s="15">
        <f t="shared" si="3"/>
        <v>42860</v>
      </c>
      <c r="AA4" s="15">
        <f t="shared" si="3"/>
        <v>42861</v>
      </c>
      <c r="AB4" s="50" t="s">
        <v>39</v>
      </c>
      <c r="AC4" s="396" t="s">
        <v>10</v>
      </c>
      <c r="AD4" s="388"/>
      <c r="AE4" s="369"/>
      <c r="AF4" s="369"/>
      <c r="AG4" s="369"/>
      <c r="AH4" s="369"/>
      <c r="AI4" s="369"/>
      <c r="AJ4" s="370"/>
      <c r="AK4" s="381"/>
      <c r="AL4" s="12"/>
      <c r="AN4" s="25" t="s">
        <v>10</v>
      </c>
      <c r="AO4" s="136"/>
      <c r="AP4" s="137"/>
      <c r="AQ4" s="137"/>
      <c r="AR4" s="137"/>
      <c r="AS4" s="137"/>
      <c r="AT4" s="137"/>
      <c r="AU4" s="137"/>
      <c r="AV4" s="53"/>
      <c r="AW4" s="25" t="s">
        <v>10</v>
      </c>
      <c r="AX4" s="136"/>
      <c r="AY4" s="137"/>
      <c r="AZ4" s="137"/>
      <c r="BA4" s="137"/>
      <c r="BB4" s="137"/>
      <c r="BC4" s="137"/>
      <c r="BD4" s="173"/>
      <c r="BE4" s="179"/>
      <c r="BF4" s="12"/>
      <c r="BG4" s="25" t="s">
        <v>10</v>
      </c>
      <c r="BH4" s="136"/>
      <c r="BI4" s="137"/>
      <c r="BJ4" s="137"/>
      <c r="BK4" s="137"/>
      <c r="BL4" s="137"/>
      <c r="BM4" s="137"/>
      <c r="BN4" s="173"/>
      <c r="BO4" s="179"/>
      <c r="BP4" s="12"/>
      <c r="BQ4" s="25" t="s">
        <v>10</v>
      </c>
      <c r="BR4" s="136"/>
      <c r="BS4" s="137"/>
      <c r="BT4" s="137"/>
      <c r="BU4" s="137"/>
      <c r="BV4" s="137"/>
      <c r="BW4" s="137"/>
      <c r="BX4" s="179"/>
      <c r="BY4" s="12"/>
      <c r="BZ4" s="25" t="s">
        <v>10</v>
      </c>
      <c r="CA4" s="136"/>
      <c r="CB4" s="137"/>
      <c r="CC4" s="137"/>
      <c r="CD4" s="137"/>
      <c r="CE4" s="137"/>
      <c r="CF4" s="137"/>
      <c r="CG4" s="173"/>
      <c r="CH4" s="179"/>
      <c r="CI4" s="12"/>
      <c r="CJ4" s="25" t="s">
        <v>10</v>
      </c>
      <c r="CK4" s="136"/>
      <c r="CL4" s="137"/>
      <c r="CM4" s="137"/>
      <c r="CN4" s="137"/>
      <c r="CO4" s="137"/>
      <c r="CP4" s="137"/>
      <c r="CQ4" s="179"/>
      <c r="CR4" s="12"/>
      <c r="CS4" s="25" t="s">
        <v>10</v>
      </c>
      <c r="CT4" s="136"/>
      <c r="CU4" s="137"/>
      <c r="CV4" s="137"/>
      <c r="CW4" s="137"/>
      <c r="CX4" s="137"/>
      <c r="CY4" s="137"/>
      <c r="CZ4" s="173"/>
      <c r="DA4" s="179"/>
      <c r="DB4" s="12"/>
      <c r="DC4" s="25" t="s">
        <v>10</v>
      </c>
      <c r="DD4" s="136"/>
      <c r="DE4" s="137"/>
      <c r="DF4" s="137"/>
      <c r="DG4" s="137"/>
      <c r="DH4" s="137"/>
      <c r="DI4" s="137"/>
      <c r="DJ4" s="179"/>
      <c r="DK4" s="12"/>
      <c r="DL4" s="25" t="s">
        <v>10</v>
      </c>
      <c r="DM4" s="136"/>
      <c r="DN4" s="137"/>
      <c r="DO4" s="137"/>
      <c r="DP4" s="137"/>
      <c r="DQ4" s="137"/>
      <c r="DR4" s="137"/>
      <c r="DS4" s="179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</row>
    <row r="5" spans="1:150" x14ac:dyDescent="0.25">
      <c r="A5" s="21" t="s">
        <v>9</v>
      </c>
      <c r="B5" s="389">
        <f>'Daily Data'!C26</f>
        <v>25884</v>
      </c>
      <c r="C5" s="135">
        <f>'Daily Data'!D26</f>
        <v>0</v>
      </c>
      <c r="D5" s="135">
        <f>'Daily Data'!E26</f>
        <v>0</v>
      </c>
      <c r="E5" s="135">
        <f>'Daily Data'!F26</f>
        <v>0</v>
      </c>
      <c r="F5" s="135">
        <f>'Daily Data'!G26</f>
        <v>0</v>
      </c>
      <c r="G5" s="135">
        <f>'Daily Data'!H26</f>
        <v>0</v>
      </c>
      <c r="H5" s="398">
        <f>'Daily Data'!I26</f>
        <v>0</v>
      </c>
      <c r="I5" s="43">
        <f>'Daily Data'!B26</f>
        <v>25884</v>
      </c>
      <c r="J5" s="26"/>
      <c r="K5" s="153" t="s">
        <v>9</v>
      </c>
      <c r="L5" s="140">
        <f>'Daily Data'!C37</f>
        <v>907</v>
      </c>
      <c r="M5" s="140">
        <f>'Daily Data'!D37</f>
        <v>0</v>
      </c>
      <c r="N5" s="140">
        <f>'Daily Data'!E37</f>
        <v>0</v>
      </c>
      <c r="O5" s="140">
        <f>'Daily Data'!F37</f>
        <v>0</v>
      </c>
      <c r="P5" s="140">
        <f>'Daily Data'!G37</f>
        <v>0</v>
      </c>
      <c r="Q5" s="140">
        <f>'Daily Data'!H37</f>
        <v>0</v>
      </c>
      <c r="R5" s="140">
        <f>'Daily Data'!I37</f>
        <v>0</v>
      </c>
      <c r="S5" s="43">
        <f>'Daily Data'!B37</f>
        <v>907</v>
      </c>
      <c r="T5" s="16" t="s">
        <v>9</v>
      </c>
      <c r="U5" s="147">
        <f>'Daily Data'!C31</f>
        <v>41</v>
      </c>
      <c r="V5" s="147">
        <f>'Daily Data'!D31</f>
        <v>0</v>
      </c>
      <c r="W5" s="147">
        <f>'Daily Data'!E31</f>
        <v>0</v>
      </c>
      <c r="X5" s="147">
        <f>'Daily Data'!F31</f>
        <v>0</v>
      </c>
      <c r="Y5" s="147">
        <f>'Daily Data'!G31</f>
        <v>0</v>
      </c>
      <c r="Z5" s="147">
        <f>'Daily Data'!H31</f>
        <v>0</v>
      </c>
      <c r="AA5" s="147">
        <f>'Daily Data'!I31</f>
        <v>0</v>
      </c>
      <c r="AB5" s="148">
        <f>SUM(U5:AA5)</f>
        <v>41</v>
      </c>
      <c r="AC5" s="397" t="s">
        <v>9</v>
      </c>
      <c r="AD5" s="389">
        <f>'Daily Data'!C27</f>
        <v>35530</v>
      </c>
      <c r="AE5" s="135">
        <f>'Daily Data'!D27</f>
        <v>28433</v>
      </c>
      <c r="AF5" s="135">
        <f>'Daily Data'!E27</f>
        <v>27394</v>
      </c>
      <c r="AG5" s="135">
        <f>'Daily Data'!F27</f>
        <v>27219</v>
      </c>
      <c r="AH5" s="135">
        <f>'Daily Data'!G27</f>
        <v>27357</v>
      </c>
      <c r="AI5" s="135">
        <f>'Daily Data'!H27</f>
        <v>29904</v>
      </c>
      <c r="AJ5" s="398">
        <f>'Daily Data'!I27</f>
        <v>34993</v>
      </c>
      <c r="AK5" s="43">
        <f>SUM(AD5:AJ5)</f>
        <v>210830</v>
      </c>
      <c r="AL5" s="12"/>
      <c r="AN5" s="153" t="s">
        <v>9</v>
      </c>
      <c r="AO5" s="135">
        <f t="shared" ref="AO5:AO14" si="4">AD5</f>
        <v>35530</v>
      </c>
      <c r="AP5" s="135">
        <f t="shared" ref="AP5:AP14" si="5">SUM(AD5:AE5)</f>
        <v>63963</v>
      </c>
      <c r="AQ5" s="135">
        <f t="shared" ref="AQ5:AQ14" si="6">SUM(AD5:AF5)</f>
        <v>91357</v>
      </c>
      <c r="AR5" s="135">
        <f t="shared" ref="AR5:AR14" si="7">SUM(AD5:AG5)</f>
        <v>118576</v>
      </c>
      <c r="AS5" s="135">
        <f t="shared" ref="AS5:AS14" si="8">SUM(AD5:AH5)</f>
        <v>145933</v>
      </c>
      <c r="AT5" s="135">
        <f t="shared" ref="AT5:AT14" si="9">SUM(AD5:AI5)</f>
        <v>175837</v>
      </c>
      <c r="AU5" s="135">
        <f t="shared" ref="AU5:AU14" si="10">SUM(AD5:AJ5)</f>
        <v>210830</v>
      </c>
      <c r="AV5" s="53"/>
      <c r="AW5" s="153" t="s">
        <v>9</v>
      </c>
      <c r="AX5" s="169">
        <f>'Daily Data'!C30</f>
        <v>32</v>
      </c>
      <c r="AY5" s="169">
        <f>'Daily Data'!D30</f>
        <v>44</v>
      </c>
      <c r="AZ5" s="169">
        <f>'Daily Data'!E30</f>
        <v>32</v>
      </c>
      <c r="BA5" s="169">
        <f>'Daily Data'!F30</f>
        <v>60</v>
      </c>
      <c r="BB5" s="169">
        <f>'Daily Data'!G30</f>
        <v>33</v>
      </c>
      <c r="BC5" s="169">
        <f>'Daily Data'!H30</f>
        <v>48</v>
      </c>
      <c r="BD5" s="169">
        <f>'Daily Data'!I30</f>
        <v>34</v>
      </c>
      <c r="BE5" s="169">
        <f>'Daily Data'!B30</f>
        <v>282</v>
      </c>
      <c r="BG5" s="153" t="s">
        <v>9</v>
      </c>
      <c r="BH5" s="135">
        <f>'Daily Data'!C35</f>
        <v>858</v>
      </c>
      <c r="BI5" s="135">
        <f>'Daily Data'!D35</f>
        <v>701</v>
      </c>
      <c r="BJ5" s="135">
        <f>'Daily Data'!E35</f>
        <v>772</v>
      </c>
      <c r="BK5" s="135">
        <f>'Daily Data'!F35</f>
        <v>839</v>
      </c>
      <c r="BL5" s="135">
        <f>'Daily Data'!G35</f>
        <v>562</v>
      </c>
      <c r="BM5" s="135">
        <f>'Daily Data'!H35</f>
        <v>839</v>
      </c>
      <c r="BN5" s="135">
        <f>'Daily Data'!I35</f>
        <v>839</v>
      </c>
      <c r="BO5" s="135">
        <f>SUM(BH5:BN5)</f>
        <v>5410</v>
      </c>
      <c r="BQ5" s="153" t="s">
        <v>9</v>
      </c>
      <c r="BR5" s="135">
        <f>BH5</f>
        <v>858</v>
      </c>
      <c r="BS5" s="135">
        <f>BH5+BI5</f>
        <v>1559</v>
      </c>
      <c r="BT5" s="135">
        <f>BH5+BI5+BJ5</f>
        <v>2331</v>
      </c>
      <c r="BU5" s="135">
        <f>BH5+BI5+BJ5+BK5</f>
        <v>3170</v>
      </c>
      <c r="BV5" s="135">
        <f>BH5+BI5+BJ5+BK5+BL5</f>
        <v>3732</v>
      </c>
      <c r="BW5" s="135">
        <f>BH5+BI5+BJ5+BK5+BL5+BM5</f>
        <v>4571</v>
      </c>
      <c r="BX5" s="135">
        <f>BH5+BI5+BJ5+BK5+BL5+BM5+BN5</f>
        <v>5410</v>
      </c>
      <c r="BZ5" s="153" t="s">
        <v>9</v>
      </c>
      <c r="CA5" s="167">
        <f>'Daily Data'!C38</f>
        <v>0</v>
      </c>
      <c r="CB5" s="167">
        <f>'Daily Data'!D38</f>
        <v>0</v>
      </c>
      <c r="CC5" s="167">
        <f>'Daily Data'!E38</f>
        <v>0</v>
      </c>
      <c r="CD5" s="167">
        <f>'Daily Data'!F38</f>
        <v>0</v>
      </c>
      <c r="CE5" s="167">
        <f>'Daily Data'!G38</f>
        <v>0</v>
      </c>
      <c r="CF5" s="167">
        <f>'Daily Data'!H38</f>
        <v>0</v>
      </c>
      <c r="CG5" s="167">
        <f>'Daily Data'!I38</f>
        <v>0</v>
      </c>
      <c r="CH5" s="167">
        <f>'Daily Data'!B38</f>
        <v>0</v>
      </c>
      <c r="CJ5" s="153" t="s">
        <v>9</v>
      </c>
      <c r="CK5" s="167">
        <f>CA5</f>
        <v>0</v>
      </c>
      <c r="CL5" s="167">
        <f>CA5+CB5</f>
        <v>0</v>
      </c>
      <c r="CM5" s="167">
        <f>CA5+CB5+CC5</f>
        <v>0</v>
      </c>
      <c r="CN5" s="167">
        <f>CA5+CB5+CC5+CD5</f>
        <v>0</v>
      </c>
      <c r="CO5" s="167">
        <f>CA5+CB5+CC5+CD5+CE5</f>
        <v>0</v>
      </c>
      <c r="CP5" s="167">
        <f>CA5+CB5+CC5+CD5+CE5+CF5</f>
        <v>0</v>
      </c>
      <c r="CQ5" s="167">
        <f>CH5</f>
        <v>0</v>
      </c>
      <c r="CS5" s="153" t="s">
        <v>9</v>
      </c>
      <c r="CT5" s="182">
        <f>'Daily Data'!C39</f>
        <v>0</v>
      </c>
      <c r="CU5" s="182">
        <f>'Daily Data'!D39</f>
        <v>0</v>
      </c>
      <c r="CV5" s="182">
        <f>'Daily Data'!E39</f>
        <v>0</v>
      </c>
      <c r="CW5" s="182">
        <f>'Daily Data'!F39</f>
        <v>0</v>
      </c>
      <c r="CX5" s="182">
        <f>'Daily Data'!G39</f>
        <v>0</v>
      </c>
      <c r="CY5" s="182">
        <f>'Daily Data'!H39</f>
        <v>0</v>
      </c>
      <c r="CZ5" s="182">
        <f>'Daily Data'!I39</f>
        <v>0</v>
      </c>
      <c r="DA5" s="182">
        <f>'Daily Data'!B39</f>
        <v>0</v>
      </c>
      <c r="DC5" s="153" t="s">
        <v>9</v>
      </c>
      <c r="DD5" s="182">
        <f>CT5</f>
        <v>0</v>
      </c>
      <c r="DE5" s="182">
        <f>CT5+CU5</f>
        <v>0</v>
      </c>
      <c r="DF5" s="182">
        <f>CT5+CU5+CV5</f>
        <v>0</v>
      </c>
      <c r="DG5" s="182">
        <f>CT5+CU5+CV5+CW5</f>
        <v>0</v>
      </c>
      <c r="DH5" s="182">
        <f>CT5+CU5+CV5+CW5+CX5</f>
        <v>0</v>
      </c>
      <c r="DI5" s="182">
        <f>CT5+CU5+CV5+CW5+CX5+CY5</f>
        <v>0</v>
      </c>
      <c r="DJ5" s="182">
        <f>CT5+CU5+CV5+CW5+CX5+CY5+CZ5</f>
        <v>0</v>
      </c>
      <c r="DL5" s="153" t="s">
        <v>9</v>
      </c>
      <c r="DM5" s="214">
        <f>'Daily Data'!C32</f>
        <v>2.98E-2</v>
      </c>
      <c r="DN5" s="214">
        <f>'Daily Data'!D32</f>
        <v>3.1600000000000003E-2</v>
      </c>
      <c r="DO5" s="214">
        <f>'Daily Data'!E32</f>
        <v>3.8899999999999997E-2</v>
      </c>
      <c r="DP5" s="214">
        <f>'Daily Data'!F32</f>
        <v>4.1300000000000003E-2</v>
      </c>
      <c r="DQ5" s="214">
        <f>'Daily Data'!G32</f>
        <v>2.6599999999999999E-2</v>
      </c>
      <c r="DR5" s="214">
        <f>'Daily Data'!H32</f>
        <v>3.6999999999999998E-2</v>
      </c>
      <c r="DS5" s="214">
        <f>'Daily Data'!B32</f>
        <v>3.3799999999999997E-2</v>
      </c>
    </row>
    <row r="6" spans="1:150" x14ac:dyDescent="0.25">
      <c r="A6" s="21" t="s">
        <v>96</v>
      </c>
      <c r="B6" s="390">
        <f>'Daily Data'!C47</f>
        <v>4048</v>
      </c>
      <c r="C6" s="69">
        <f>'Daily Data'!D47</f>
        <v>0</v>
      </c>
      <c r="D6" s="69">
        <f>'Daily Data'!E47</f>
        <v>0</v>
      </c>
      <c r="E6" s="69">
        <f>'Daily Data'!F47</f>
        <v>0</v>
      </c>
      <c r="F6" s="69">
        <f>'Daily Data'!G47</f>
        <v>0</v>
      </c>
      <c r="G6" s="69">
        <f>'Daily Data'!H47</f>
        <v>0</v>
      </c>
      <c r="H6" s="399">
        <f>'Daily Data'!I47</f>
        <v>0</v>
      </c>
      <c r="I6" s="43">
        <f>'Daily Data'!B47</f>
        <v>4048</v>
      </c>
      <c r="J6" s="26">
        <f t="shared" ref="J6:J23" si="11">AB6</f>
        <v>0</v>
      </c>
      <c r="K6" s="21" t="s">
        <v>96</v>
      </c>
      <c r="L6" s="140">
        <f>'Daily Data'!C58</f>
        <v>0</v>
      </c>
      <c r="M6" s="140">
        <f>'Daily Data'!D58</f>
        <v>0</v>
      </c>
      <c r="N6" s="140">
        <f>'Daily Data'!E58</f>
        <v>0</v>
      </c>
      <c r="O6" s="140">
        <f>'Daily Data'!F58</f>
        <v>0</v>
      </c>
      <c r="P6" s="140">
        <f>'Daily Data'!G58</f>
        <v>0</v>
      </c>
      <c r="Q6" s="140">
        <f>'Daily Data'!H58</f>
        <v>0</v>
      </c>
      <c r="R6" s="140">
        <f>'Daily Data'!I58</f>
        <v>0</v>
      </c>
      <c r="S6" s="43">
        <f>'Daily Data'!B58</f>
        <v>0</v>
      </c>
      <c r="T6" s="16" t="s">
        <v>96</v>
      </c>
      <c r="U6" s="147">
        <f>'Daily Data'!C52</f>
        <v>0</v>
      </c>
      <c r="V6" s="147">
        <f>'Daily Data'!D52</f>
        <v>0</v>
      </c>
      <c r="W6" s="147">
        <f>'Daily Data'!E52</f>
        <v>0</v>
      </c>
      <c r="X6" s="147">
        <f>'Daily Data'!F52</f>
        <v>0</v>
      </c>
      <c r="Y6" s="147">
        <f>'Daily Data'!G52</f>
        <v>0</v>
      </c>
      <c r="Z6" s="147">
        <f>'Daily Data'!H52</f>
        <v>0</v>
      </c>
      <c r="AA6" s="147">
        <f>'Daily Data'!I52</f>
        <v>0</v>
      </c>
      <c r="AB6" s="148">
        <f t="shared" ref="AB6:AB23" si="12">SUM(U6:AA6)</f>
        <v>0</v>
      </c>
      <c r="AC6" s="21" t="s">
        <v>96</v>
      </c>
      <c r="AD6" s="390">
        <f>'Daily Data'!C48</f>
        <v>6695</v>
      </c>
      <c r="AE6" s="69">
        <f>'Daily Data'!D48</f>
        <v>4103</v>
      </c>
      <c r="AF6" s="69">
        <f>'Daily Data'!E48</f>
        <v>4224</v>
      </c>
      <c r="AG6" s="69">
        <f>'Daily Data'!F48</f>
        <v>3695</v>
      </c>
      <c r="AH6" s="69">
        <f>'Daily Data'!G48</f>
        <v>5812</v>
      </c>
      <c r="AI6" s="69">
        <f>'Daily Data'!H48</f>
        <v>8995</v>
      </c>
      <c r="AJ6" s="399">
        <f>'Daily Data'!I48</f>
        <v>11512</v>
      </c>
      <c r="AK6" s="43">
        <f>SUM(AD6:AJ6)</f>
        <v>45036</v>
      </c>
      <c r="AL6" s="12"/>
      <c r="AN6" s="153" t="s">
        <v>96</v>
      </c>
      <c r="AO6" s="69">
        <f t="shared" si="4"/>
        <v>6695</v>
      </c>
      <c r="AP6" s="69">
        <f t="shared" si="5"/>
        <v>10798</v>
      </c>
      <c r="AQ6" s="69">
        <f t="shared" si="6"/>
        <v>15022</v>
      </c>
      <c r="AR6" s="69">
        <f t="shared" si="7"/>
        <v>18717</v>
      </c>
      <c r="AS6" s="69">
        <f t="shared" si="8"/>
        <v>24529</v>
      </c>
      <c r="AT6" s="69">
        <f t="shared" si="9"/>
        <v>33524</v>
      </c>
      <c r="AU6" s="69">
        <f t="shared" si="10"/>
        <v>45036</v>
      </c>
      <c r="AV6" s="53"/>
      <c r="AW6" s="153" t="s">
        <v>96</v>
      </c>
      <c r="AX6" s="170">
        <f>'Daily Data'!C51</f>
        <v>0</v>
      </c>
      <c r="AY6" s="170">
        <f>'Daily Data'!D51</f>
        <v>0</v>
      </c>
      <c r="AZ6" s="170">
        <f>'Daily Data'!E51</f>
        <v>5</v>
      </c>
      <c r="BA6" s="170">
        <f>'Daily Data'!F51</f>
        <v>0</v>
      </c>
      <c r="BB6" s="170">
        <f>'Daily Data'!G51</f>
        <v>0</v>
      </c>
      <c r="BC6" s="170">
        <f>'Daily Data'!H51</f>
        <v>4</v>
      </c>
      <c r="BD6" s="170">
        <f>'Daily Data'!I51</f>
        <v>4</v>
      </c>
      <c r="BE6" s="170">
        <f>'Daily Data'!B51</f>
        <v>13</v>
      </c>
      <c r="BG6" s="153" t="s">
        <v>96</v>
      </c>
      <c r="BH6" s="69">
        <f>'Daily Data'!C56</f>
        <v>20</v>
      </c>
      <c r="BI6" s="69">
        <f>'Daily Data'!D56</f>
        <v>20</v>
      </c>
      <c r="BJ6" s="69">
        <f>'Daily Data'!E56</f>
        <v>20</v>
      </c>
      <c r="BK6" s="69">
        <f>'Daily Data'!F56</f>
        <v>20</v>
      </c>
      <c r="BL6" s="69">
        <f>'Daily Data'!G56</f>
        <v>20</v>
      </c>
      <c r="BM6" s="69">
        <f>'Daily Data'!H56</f>
        <v>20</v>
      </c>
      <c r="BN6" s="69">
        <f>'Daily Data'!I56</f>
        <v>30</v>
      </c>
      <c r="BO6" s="135">
        <f t="shared" ref="BO6:BO9" si="13">SUM(BH6:BN6)</f>
        <v>150</v>
      </c>
      <c r="BQ6" s="153" t="s">
        <v>96</v>
      </c>
      <c r="BR6" s="135">
        <f t="shared" ref="BR6:BR23" si="14">BH6</f>
        <v>20</v>
      </c>
      <c r="BS6" s="135">
        <f t="shared" ref="BS6:BS23" si="15">BH6+BI6</f>
        <v>40</v>
      </c>
      <c r="BT6" s="135">
        <f t="shared" ref="BT6:BT23" si="16">BH6+BI6+BJ6</f>
        <v>60</v>
      </c>
      <c r="BU6" s="135">
        <f t="shared" ref="BU6:BU23" si="17">BH6+BI6+BJ6+BK6</f>
        <v>80</v>
      </c>
      <c r="BV6" s="135">
        <f t="shared" ref="BV6:BV23" si="18">BH6+BI6+BJ6+BK6+BL6</f>
        <v>100</v>
      </c>
      <c r="BW6" s="135">
        <f t="shared" ref="BW6:BW23" si="19">BH6+BI6+BJ6+BK6+BL6+BM6</f>
        <v>120</v>
      </c>
      <c r="BX6" s="135">
        <f t="shared" ref="BX6:BX23" si="20">BH6+BI6+BJ6+BK6+BL6+BM6+BN6</f>
        <v>150</v>
      </c>
      <c r="BZ6" s="153" t="s">
        <v>96</v>
      </c>
      <c r="CA6" s="168">
        <f>'Daily Data'!C59</f>
        <v>0</v>
      </c>
      <c r="CB6" s="168">
        <f>'Daily Data'!D59</f>
        <v>0</v>
      </c>
      <c r="CC6" s="168">
        <f>'Daily Data'!E59</f>
        <v>0</v>
      </c>
      <c r="CD6" s="168">
        <f>'Daily Data'!F59</f>
        <v>0</v>
      </c>
      <c r="CE6" s="168">
        <f>'Daily Data'!G59</f>
        <v>0</v>
      </c>
      <c r="CF6" s="168">
        <f>'Daily Data'!H59</f>
        <v>0</v>
      </c>
      <c r="CG6" s="168">
        <f>'Daily Data'!I59</f>
        <v>0</v>
      </c>
      <c r="CH6" s="168">
        <f>'Daily Data'!B59</f>
        <v>0</v>
      </c>
      <c r="CJ6" s="153" t="s">
        <v>96</v>
      </c>
      <c r="CK6" s="167">
        <f t="shared" ref="CK6:CK23" si="21">CA6</f>
        <v>0</v>
      </c>
      <c r="CL6" s="167">
        <f t="shared" ref="CL6:CL23" si="22">CA6+CB6</f>
        <v>0</v>
      </c>
      <c r="CM6" s="167">
        <f t="shared" ref="CM6:CM23" si="23">CA6+CB6+CC6</f>
        <v>0</v>
      </c>
      <c r="CN6" s="167">
        <f t="shared" ref="CN6:CN23" si="24">CA6+CB6+CC6+CD6</f>
        <v>0</v>
      </c>
      <c r="CO6" s="167">
        <f t="shared" ref="CO6:CO23" si="25">CA6+CB6+CC6+CD6+CE6</f>
        <v>0</v>
      </c>
      <c r="CP6" s="167">
        <f t="shared" ref="CP6:CP23" si="26">CA6+CB6+CC6+CD6+CE6+CF6</f>
        <v>0</v>
      </c>
      <c r="CQ6" s="167">
        <f t="shared" ref="CQ6:CQ23" si="27">CH6</f>
        <v>0</v>
      </c>
      <c r="CS6" s="153" t="s">
        <v>96</v>
      </c>
      <c r="CT6" s="183">
        <f>'Daily Data'!C60</f>
        <v>0</v>
      </c>
      <c r="CU6" s="183">
        <f>'Daily Data'!D60</f>
        <v>0</v>
      </c>
      <c r="CV6" s="183">
        <f>'Daily Data'!E60</f>
        <v>0</v>
      </c>
      <c r="CW6" s="183">
        <f>'Daily Data'!F60</f>
        <v>0</v>
      </c>
      <c r="CX6" s="183">
        <f>'Daily Data'!G60</f>
        <v>0</v>
      </c>
      <c r="CY6" s="183">
        <f>'Daily Data'!H60</f>
        <v>0</v>
      </c>
      <c r="CZ6" s="183">
        <f>'Daily Data'!I60</f>
        <v>0</v>
      </c>
      <c r="DA6" s="183">
        <f>'Daily Data'!B60</f>
        <v>0</v>
      </c>
      <c r="DC6" s="153" t="s">
        <v>96</v>
      </c>
      <c r="DD6" s="182">
        <f t="shared" ref="DD6:DD23" si="28">CT6</f>
        <v>0</v>
      </c>
      <c r="DE6" s="182">
        <f t="shared" ref="DE6:DE23" si="29">CT6+CU6</f>
        <v>0</v>
      </c>
      <c r="DF6" s="182">
        <f t="shared" ref="DF6:DF23" si="30">CT6+CU6+CV6</f>
        <v>0</v>
      </c>
      <c r="DG6" s="182">
        <f t="shared" ref="DG6:DG23" si="31">CT6+CU6+CV6+CW6</f>
        <v>0</v>
      </c>
      <c r="DH6" s="182">
        <f t="shared" ref="DH6:DH23" si="32">CT6+CU6+CV6+CW6+CX6</f>
        <v>0</v>
      </c>
      <c r="DI6" s="182">
        <f t="shared" ref="DI6:DI23" si="33">CT6+CU6+CV6+CW6+CX6+CY6</f>
        <v>0</v>
      </c>
      <c r="DJ6" s="182">
        <f t="shared" ref="DJ6:DJ23" si="34">CT6+CU6+CV6+CW6+CX6+CY6+CZ6</f>
        <v>0</v>
      </c>
      <c r="DL6" s="153" t="s">
        <v>96</v>
      </c>
      <c r="DM6" s="214">
        <f>'Daily Data'!C53</f>
        <v>4.7000000000000002E-3</v>
      </c>
      <c r="DN6" s="214">
        <f>'Daily Data'!D53</f>
        <v>9.4999999999999998E-3</v>
      </c>
      <c r="DO6" s="214">
        <f>'Daily Data'!E53</f>
        <v>8.9999999999999993E-3</v>
      </c>
      <c r="DP6" s="214">
        <f>'Daily Data'!F53</f>
        <v>7.7999999999999996E-3</v>
      </c>
      <c r="DQ6" s="214">
        <f>'Daily Data'!G53</f>
        <v>5.4999999999999997E-3</v>
      </c>
      <c r="DR6" s="214">
        <f>'Daily Data'!H53</f>
        <v>4.0000000000000001E-3</v>
      </c>
      <c r="DS6" s="214">
        <f>'Daily Data'!B53</f>
        <v>5.7999999999999996E-3</v>
      </c>
    </row>
    <row r="7" spans="1:150" x14ac:dyDescent="0.25">
      <c r="A7" s="21" t="s">
        <v>6</v>
      </c>
      <c r="B7" s="390">
        <f>'Daily Data'!C68</f>
        <v>1242</v>
      </c>
      <c r="C7" s="69">
        <f>'Daily Data'!D68</f>
        <v>0</v>
      </c>
      <c r="D7" s="69">
        <f>'Daily Data'!E68</f>
        <v>0</v>
      </c>
      <c r="E7" s="69">
        <f>'Daily Data'!F68</f>
        <v>0</v>
      </c>
      <c r="F7" s="69">
        <f>'Daily Data'!G68</f>
        <v>0</v>
      </c>
      <c r="G7" s="69">
        <f>'Daily Data'!H68</f>
        <v>0</v>
      </c>
      <c r="H7" s="399">
        <f>'Daily Data'!I68</f>
        <v>0</v>
      </c>
      <c r="I7" s="43">
        <f>'Daily Data'!B68</f>
        <v>1242</v>
      </c>
      <c r="J7" s="26">
        <f t="shared" si="11"/>
        <v>13</v>
      </c>
      <c r="K7" s="21" t="s">
        <v>6</v>
      </c>
      <c r="L7" s="140">
        <f>'Daily Data'!C79</f>
        <v>644</v>
      </c>
      <c r="M7" s="140">
        <f>'Daily Data'!D79</f>
        <v>0</v>
      </c>
      <c r="N7" s="140">
        <f>'Daily Data'!E79</f>
        <v>0</v>
      </c>
      <c r="O7" s="140">
        <f>'Daily Data'!F79</f>
        <v>0</v>
      </c>
      <c r="P7" s="140">
        <f>'Daily Data'!G79</f>
        <v>0</v>
      </c>
      <c r="Q7" s="140">
        <f>'Daily Data'!H79</f>
        <v>0</v>
      </c>
      <c r="R7" s="140">
        <f>'Daily Data'!I79</f>
        <v>0</v>
      </c>
      <c r="S7" s="43">
        <f>'Daily Data'!B79</f>
        <v>644</v>
      </c>
      <c r="T7" s="16" t="s">
        <v>6</v>
      </c>
      <c r="U7" s="147">
        <f>'Daily Data'!C73</f>
        <v>13</v>
      </c>
      <c r="V7" s="147">
        <f>'Daily Data'!D73</f>
        <v>0</v>
      </c>
      <c r="W7" s="147">
        <f>'Daily Data'!E73</f>
        <v>0</v>
      </c>
      <c r="X7" s="147">
        <f>'Daily Data'!F73</f>
        <v>0</v>
      </c>
      <c r="Y7" s="147">
        <f>'Daily Data'!G73</f>
        <v>0</v>
      </c>
      <c r="Z7" s="147">
        <f>'Daily Data'!H73</f>
        <v>0</v>
      </c>
      <c r="AA7" s="147">
        <f>'Daily Data'!I73</f>
        <v>0</v>
      </c>
      <c r="AB7" s="148">
        <f t="shared" si="12"/>
        <v>13</v>
      </c>
      <c r="AC7" s="21" t="s">
        <v>6</v>
      </c>
      <c r="AD7" s="390">
        <f>'Daily Data'!C69</f>
        <v>3924</v>
      </c>
      <c r="AE7" s="69">
        <f>'Daily Data'!D69</f>
        <v>9408</v>
      </c>
      <c r="AF7" s="69">
        <f>'Daily Data'!E69</f>
        <v>6202</v>
      </c>
      <c r="AG7" s="69">
        <f>'Daily Data'!F69</f>
        <v>13684</v>
      </c>
      <c r="AH7" s="69">
        <f>'Daily Data'!G69</f>
        <v>7254</v>
      </c>
      <c r="AI7" s="69">
        <f>'Daily Data'!H69</f>
        <v>8992</v>
      </c>
      <c r="AJ7" s="399">
        <f>'Daily Data'!I69</f>
        <v>5868</v>
      </c>
      <c r="AK7" s="43">
        <f t="shared" ref="AK7:AK22" si="35">SUM(AD7:AJ7)</f>
        <v>55332</v>
      </c>
      <c r="AL7" s="12"/>
      <c r="AN7" s="153" t="s">
        <v>6</v>
      </c>
      <c r="AO7" s="69">
        <f t="shared" si="4"/>
        <v>3924</v>
      </c>
      <c r="AP7" s="69">
        <f t="shared" si="5"/>
        <v>13332</v>
      </c>
      <c r="AQ7" s="69">
        <f t="shared" si="6"/>
        <v>19534</v>
      </c>
      <c r="AR7" s="69">
        <f t="shared" si="7"/>
        <v>33218</v>
      </c>
      <c r="AS7" s="69">
        <f t="shared" si="8"/>
        <v>40472</v>
      </c>
      <c r="AT7" s="69">
        <f t="shared" si="9"/>
        <v>49464</v>
      </c>
      <c r="AU7" s="69">
        <f t="shared" si="10"/>
        <v>55332</v>
      </c>
      <c r="AV7" s="53"/>
      <c r="AW7" s="153" t="s">
        <v>6</v>
      </c>
      <c r="AX7" s="170">
        <f>'Daily Data'!C72</f>
        <v>12</v>
      </c>
      <c r="AY7" s="170">
        <f>'Daily Data'!D72</f>
        <v>34</v>
      </c>
      <c r="AZ7" s="170">
        <f>'Daily Data'!E72</f>
        <v>34</v>
      </c>
      <c r="BA7" s="170">
        <f>'Daily Data'!F72</f>
        <v>32</v>
      </c>
      <c r="BB7" s="170">
        <f>'Daily Data'!G72</f>
        <v>28</v>
      </c>
      <c r="BC7" s="170">
        <f>'Daily Data'!H72</f>
        <v>34</v>
      </c>
      <c r="BD7" s="170">
        <f>'Daily Data'!I72</f>
        <v>16</v>
      </c>
      <c r="BE7" s="170">
        <f>'Daily Data'!B72</f>
        <v>190</v>
      </c>
      <c r="BG7" s="153" t="s">
        <v>6</v>
      </c>
      <c r="BH7" s="69">
        <f>'Daily Data'!C77</f>
        <v>1157</v>
      </c>
      <c r="BI7" s="69">
        <f>'Daily Data'!D77</f>
        <v>1136</v>
      </c>
      <c r="BJ7" s="69">
        <f>'Daily Data'!E77</f>
        <v>778</v>
      </c>
      <c r="BK7" s="69">
        <f>'Daily Data'!F77</f>
        <v>1136</v>
      </c>
      <c r="BL7" s="69">
        <f>'Daily Data'!G77</f>
        <v>778</v>
      </c>
      <c r="BM7" s="69">
        <f>'Daily Data'!H77</f>
        <v>1136</v>
      </c>
      <c r="BN7" s="69">
        <f>'Daily Data'!I77</f>
        <v>1136</v>
      </c>
      <c r="BO7" s="135">
        <f t="shared" si="13"/>
        <v>7257</v>
      </c>
      <c r="BQ7" s="153" t="s">
        <v>6</v>
      </c>
      <c r="BR7" s="135">
        <f t="shared" si="14"/>
        <v>1157</v>
      </c>
      <c r="BS7" s="135">
        <f t="shared" si="15"/>
        <v>2293</v>
      </c>
      <c r="BT7" s="135">
        <f t="shared" si="16"/>
        <v>3071</v>
      </c>
      <c r="BU7" s="135">
        <f t="shared" si="17"/>
        <v>4207</v>
      </c>
      <c r="BV7" s="135">
        <f t="shared" si="18"/>
        <v>4985</v>
      </c>
      <c r="BW7" s="135">
        <f t="shared" si="19"/>
        <v>6121</v>
      </c>
      <c r="BX7" s="135">
        <f t="shared" si="20"/>
        <v>7257</v>
      </c>
      <c r="BZ7" s="153" t="s">
        <v>6</v>
      </c>
      <c r="CA7" s="168">
        <f>'Daily Data'!C80</f>
        <v>0</v>
      </c>
      <c r="CB7" s="168">
        <f>'Daily Data'!D80</f>
        <v>0</v>
      </c>
      <c r="CC7" s="168">
        <f>'Daily Data'!E80</f>
        <v>0</v>
      </c>
      <c r="CD7" s="168">
        <f>'Daily Data'!F80</f>
        <v>0</v>
      </c>
      <c r="CE7" s="168">
        <f>'Daily Data'!G80</f>
        <v>0</v>
      </c>
      <c r="CF7" s="168">
        <f>'Daily Data'!H80</f>
        <v>0</v>
      </c>
      <c r="CG7" s="168">
        <f>'Daily Data'!I80</f>
        <v>0</v>
      </c>
      <c r="CH7" s="168">
        <f>'Daily Data'!B80</f>
        <v>0</v>
      </c>
      <c r="CJ7" s="153" t="s">
        <v>6</v>
      </c>
      <c r="CK7" s="167">
        <f t="shared" si="21"/>
        <v>0</v>
      </c>
      <c r="CL7" s="167">
        <f t="shared" si="22"/>
        <v>0</v>
      </c>
      <c r="CM7" s="167">
        <f t="shared" si="23"/>
        <v>0</v>
      </c>
      <c r="CN7" s="167">
        <f t="shared" si="24"/>
        <v>0</v>
      </c>
      <c r="CO7" s="167">
        <f t="shared" si="25"/>
        <v>0</v>
      </c>
      <c r="CP7" s="167">
        <f t="shared" si="26"/>
        <v>0</v>
      </c>
      <c r="CQ7" s="167">
        <f t="shared" si="27"/>
        <v>0</v>
      </c>
      <c r="CS7" s="153" t="s">
        <v>6</v>
      </c>
      <c r="CT7" s="183">
        <f>'Daily Data'!C81</f>
        <v>0</v>
      </c>
      <c r="CU7" s="183">
        <f>'Daily Data'!D81</f>
        <v>0</v>
      </c>
      <c r="CV7" s="183">
        <f>'Daily Data'!E81</f>
        <v>0</v>
      </c>
      <c r="CW7" s="183">
        <f>'Daily Data'!F81</f>
        <v>0</v>
      </c>
      <c r="CX7" s="183">
        <f>'Daily Data'!G81</f>
        <v>0</v>
      </c>
      <c r="CY7" s="183">
        <f>'Daily Data'!H81</f>
        <v>0</v>
      </c>
      <c r="CZ7" s="183">
        <f>'Daily Data'!I81</f>
        <v>0</v>
      </c>
      <c r="DA7" s="183">
        <f>'Daily Data'!B81</f>
        <v>0</v>
      </c>
      <c r="DC7" s="153" t="s">
        <v>6</v>
      </c>
      <c r="DD7" s="182">
        <f t="shared" si="28"/>
        <v>0</v>
      </c>
      <c r="DE7" s="182">
        <f t="shared" si="29"/>
        <v>0</v>
      </c>
      <c r="DF7" s="182">
        <f t="shared" si="30"/>
        <v>0</v>
      </c>
      <c r="DG7" s="182">
        <f t="shared" si="31"/>
        <v>0</v>
      </c>
      <c r="DH7" s="182">
        <f t="shared" si="32"/>
        <v>0</v>
      </c>
      <c r="DI7" s="182">
        <f t="shared" si="33"/>
        <v>0</v>
      </c>
      <c r="DJ7" s="182">
        <f t="shared" si="34"/>
        <v>0</v>
      </c>
      <c r="DL7" s="153" t="s">
        <v>6</v>
      </c>
      <c r="DM7" s="214">
        <f>'Daily Data'!C74</f>
        <v>0.2525</v>
      </c>
      <c r="DN7" s="214">
        <f>'Daily Data'!D74</f>
        <v>0.28510000000000002</v>
      </c>
      <c r="DO7" s="214">
        <f>'Daily Data'!E74</f>
        <v>7.2800000000000004E-2</v>
      </c>
      <c r="DP7" s="214">
        <f>'Daily Data'!F74</f>
        <v>0.1244</v>
      </c>
      <c r="DQ7" s="214">
        <f>'Daily Data'!G74</f>
        <v>8.6199999999999999E-2</v>
      </c>
      <c r="DR7" s="214">
        <f>'Daily Data'!H74</f>
        <v>0.1338</v>
      </c>
      <c r="DS7" s="214">
        <f>'Daily Data'!B74</f>
        <v>0.13550000000000001</v>
      </c>
    </row>
    <row r="8" spans="1:150" x14ac:dyDescent="0.25">
      <c r="A8" s="425" t="s">
        <v>55</v>
      </c>
      <c r="B8" s="426">
        <f>'Daily Data'!C89</f>
        <v>2386</v>
      </c>
      <c r="C8" s="427">
        <f>'Daily Data'!D89</f>
        <v>0</v>
      </c>
      <c r="D8" s="427">
        <f>'Daily Data'!E89</f>
        <v>0</v>
      </c>
      <c r="E8" s="427">
        <f>'Daily Data'!F89</f>
        <v>0</v>
      </c>
      <c r="F8" s="427">
        <f>'Daily Data'!G89</f>
        <v>0</v>
      </c>
      <c r="G8" s="427">
        <f>'Daily Data'!H89</f>
        <v>0</v>
      </c>
      <c r="H8" s="428">
        <f>'Daily Data'!I89</f>
        <v>0</v>
      </c>
      <c r="I8" s="429">
        <f>'Daily Data'!B89</f>
        <v>2386</v>
      </c>
      <c r="J8" s="430">
        <f t="shared" si="11"/>
        <v>0</v>
      </c>
      <c r="K8" s="425" t="s">
        <v>55</v>
      </c>
      <c r="L8" s="431">
        <f>'Daily Data'!C100</f>
        <v>0</v>
      </c>
      <c r="M8" s="431">
        <f>'Daily Data'!D100</f>
        <v>0</v>
      </c>
      <c r="N8" s="431">
        <f>'Daily Data'!E100</f>
        <v>0</v>
      </c>
      <c r="O8" s="431">
        <f>'Daily Data'!F100</f>
        <v>0</v>
      </c>
      <c r="P8" s="431">
        <f>'Daily Data'!G100</f>
        <v>0</v>
      </c>
      <c r="Q8" s="431">
        <f>'Daily Data'!H100</f>
        <v>0</v>
      </c>
      <c r="R8" s="431">
        <f>'Daily Data'!I100</f>
        <v>0</v>
      </c>
      <c r="S8" s="432">
        <f>'Daily Data'!B100</f>
        <v>0</v>
      </c>
      <c r="T8" s="433" t="s">
        <v>55</v>
      </c>
      <c r="U8" s="434">
        <f>'Daily Data'!C94</f>
        <v>0</v>
      </c>
      <c r="V8" s="434">
        <f>'Daily Data'!D94</f>
        <v>0</v>
      </c>
      <c r="W8" s="434">
        <f>'Daily Data'!E94</f>
        <v>0</v>
      </c>
      <c r="X8" s="434">
        <f>'Daily Data'!F94</f>
        <v>0</v>
      </c>
      <c r="Y8" s="434">
        <f>'Daily Data'!G94</f>
        <v>0</v>
      </c>
      <c r="Z8" s="434">
        <f>'Daily Data'!H94</f>
        <v>0</v>
      </c>
      <c r="AA8" s="434">
        <f>'Daily Data'!I94</f>
        <v>0</v>
      </c>
      <c r="AB8" s="435">
        <f t="shared" si="12"/>
        <v>0</v>
      </c>
      <c r="AC8" s="425" t="s">
        <v>55</v>
      </c>
      <c r="AD8" s="426">
        <f>'Daily Data'!C90</f>
        <v>0</v>
      </c>
      <c r="AE8" s="427">
        <f>'Daily Data'!D90</f>
        <v>0</v>
      </c>
      <c r="AF8" s="427">
        <f>'Daily Data'!E90</f>
        <v>0</v>
      </c>
      <c r="AG8" s="427">
        <f>'Daily Data'!F90</f>
        <v>0</v>
      </c>
      <c r="AH8" s="427">
        <f>'Daily Data'!G90</f>
        <v>0</v>
      </c>
      <c r="AI8" s="427">
        <f>'Daily Data'!H90</f>
        <v>0</v>
      </c>
      <c r="AJ8" s="428">
        <f>'Daily Data'!I90</f>
        <v>0</v>
      </c>
      <c r="AK8" s="429">
        <f t="shared" si="35"/>
        <v>0</v>
      </c>
      <c r="AL8" s="12"/>
      <c r="AN8" s="153" t="s">
        <v>55</v>
      </c>
      <c r="AO8" s="69">
        <f t="shared" si="4"/>
        <v>0</v>
      </c>
      <c r="AP8" s="69">
        <f t="shared" si="5"/>
        <v>0</v>
      </c>
      <c r="AQ8" s="69">
        <f t="shared" si="6"/>
        <v>0</v>
      </c>
      <c r="AR8" s="69">
        <f t="shared" si="7"/>
        <v>0</v>
      </c>
      <c r="AS8" s="69">
        <f t="shared" si="8"/>
        <v>0</v>
      </c>
      <c r="AT8" s="69">
        <f t="shared" si="9"/>
        <v>0</v>
      </c>
      <c r="AU8" s="69">
        <f t="shared" si="10"/>
        <v>0</v>
      </c>
      <c r="AV8" s="53"/>
      <c r="AW8" s="153" t="s">
        <v>55</v>
      </c>
      <c r="AX8" s="170">
        <f>'Daily Data'!C93</f>
        <v>0</v>
      </c>
      <c r="AY8" s="170">
        <f>'Daily Data'!D93</f>
        <v>0</v>
      </c>
      <c r="AZ8" s="170">
        <f>'Daily Data'!E93</f>
        <v>0</v>
      </c>
      <c r="BA8" s="170">
        <f>'Daily Data'!F93</f>
        <v>0</v>
      </c>
      <c r="BB8" s="170">
        <f>'Daily Data'!G93</f>
        <v>0</v>
      </c>
      <c r="BC8" s="170">
        <f>'Daily Data'!H93</f>
        <v>0</v>
      </c>
      <c r="BD8" s="170">
        <f>'Daily Data'!I93</f>
        <v>0</v>
      </c>
      <c r="BE8" s="170">
        <f>'Daily Data'!B93</f>
        <v>0</v>
      </c>
      <c r="BG8" s="153" t="s">
        <v>55</v>
      </c>
      <c r="BH8" s="69">
        <f>'Daily Data'!C98</f>
        <v>0</v>
      </c>
      <c r="BI8" s="69">
        <f>'Daily Data'!D98</f>
        <v>0</v>
      </c>
      <c r="BJ8" s="69">
        <f>'Daily Data'!E98</f>
        <v>0</v>
      </c>
      <c r="BK8" s="69">
        <f>'Daily Data'!F98</f>
        <v>0</v>
      </c>
      <c r="BL8" s="69">
        <f>'Daily Data'!G98</f>
        <v>0</v>
      </c>
      <c r="BM8" s="69">
        <f>'Daily Data'!H98</f>
        <v>0</v>
      </c>
      <c r="BN8" s="69">
        <f>'Daily Data'!I98</f>
        <v>0</v>
      </c>
      <c r="BO8" s="135">
        <f t="shared" si="13"/>
        <v>0</v>
      </c>
      <c r="BQ8" s="153" t="s">
        <v>55</v>
      </c>
      <c r="BR8" s="135">
        <f t="shared" si="14"/>
        <v>0</v>
      </c>
      <c r="BS8" s="135">
        <f t="shared" si="15"/>
        <v>0</v>
      </c>
      <c r="BT8" s="135">
        <f t="shared" si="16"/>
        <v>0</v>
      </c>
      <c r="BU8" s="135">
        <f t="shared" si="17"/>
        <v>0</v>
      </c>
      <c r="BV8" s="135">
        <f t="shared" si="18"/>
        <v>0</v>
      </c>
      <c r="BW8" s="135">
        <f t="shared" si="19"/>
        <v>0</v>
      </c>
      <c r="BX8" s="135">
        <f t="shared" si="20"/>
        <v>0</v>
      </c>
      <c r="BZ8" s="153" t="s">
        <v>55</v>
      </c>
      <c r="CA8" s="168">
        <f>'Daily Data'!C101</f>
        <v>0</v>
      </c>
      <c r="CB8" s="168">
        <f>'Daily Data'!D101</f>
        <v>0</v>
      </c>
      <c r="CC8" s="168">
        <f>'Daily Data'!E101</f>
        <v>0</v>
      </c>
      <c r="CD8" s="168">
        <f>'Daily Data'!F101</f>
        <v>0</v>
      </c>
      <c r="CE8" s="168">
        <f>'Daily Data'!G101</f>
        <v>0</v>
      </c>
      <c r="CF8" s="168">
        <f>'Daily Data'!H101</f>
        <v>0</v>
      </c>
      <c r="CG8" s="168">
        <f>'Daily Data'!I101</f>
        <v>0</v>
      </c>
      <c r="CH8" s="168">
        <f>'Daily Data'!B101</f>
        <v>0</v>
      </c>
      <c r="CJ8" s="153" t="s">
        <v>55</v>
      </c>
      <c r="CK8" s="167">
        <f t="shared" si="21"/>
        <v>0</v>
      </c>
      <c r="CL8" s="167">
        <f t="shared" si="22"/>
        <v>0</v>
      </c>
      <c r="CM8" s="167">
        <f t="shared" si="23"/>
        <v>0</v>
      </c>
      <c r="CN8" s="167">
        <f t="shared" si="24"/>
        <v>0</v>
      </c>
      <c r="CO8" s="167">
        <f t="shared" si="25"/>
        <v>0</v>
      </c>
      <c r="CP8" s="167">
        <f t="shared" si="26"/>
        <v>0</v>
      </c>
      <c r="CQ8" s="167">
        <f t="shared" si="27"/>
        <v>0</v>
      </c>
      <c r="CS8" s="153" t="s">
        <v>55</v>
      </c>
      <c r="CT8" s="183">
        <f>'Daily Data'!C102</f>
        <v>0</v>
      </c>
      <c r="CU8" s="183">
        <f>'Daily Data'!D102</f>
        <v>0</v>
      </c>
      <c r="CV8" s="183">
        <f>'Daily Data'!E102</f>
        <v>0</v>
      </c>
      <c r="CW8" s="183">
        <f>'Daily Data'!F102</f>
        <v>0</v>
      </c>
      <c r="CX8" s="183">
        <f>'Daily Data'!G102</f>
        <v>0</v>
      </c>
      <c r="CY8" s="183">
        <f>'Daily Data'!H102</f>
        <v>0</v>
      </c>
      <c r="CZ8" s="183">
        <f>'Daily Data'!I102</f>
        <v>0</v>
      </c>
      <c r="DA8" s="183">
        <f>'Daily Data'!B102</f>
        <v>0</v>
      </c>
      <c r="DC8" s="153" t="s">
        <v>55</v>
      </c>
      <c r="DD8" s="182">
        <f t="shared" si="28"/>
        <v>0</v>
      </c>
      <c r="DE8" s="182">
        <f t="shared" si="29"/>
        <v>0</v>
      </c>
      <c r="DF8" s="182">
        <f t="shared" si="30"/>
        <v>0</v>
      </c>
      <c r="DG8" s="182">
        <f t="shared" si="31"/>
        <v>0</v>
      </c>
      <c r="DH8" s="182">
        <f t="shared" si="32"/>
        <v>0</v>
      </c>
      <c r="DI8" s="182">
        <f t="shared" si="33"/>
        <v>0</v>
      </c>
      <c r="DJ8" s="182">
        <f t="shared" si="34"/>
        <v>0</v>
      </c>
      <c r="DL8" s="153" t="s">
        <v>55</v>
      </c>
      <c r="DM8" s="214">
        <f>'Daily Data'!C95</f>
        <v>0</v>
      </c>
      <c r="DN8" s="214">
        <f>'Daily Data'!D95</f>
        <v>0</v>
      </c>
      <c r="DO8" s="214">
        <f>'Daily Data'!E95</f>
        <v>0</v>
      </c>
      <c r="DP8" s="214">
        <f>'Daily Data'!F95</f>
        <v>0</v>
      </c>
      <c r="DQ8" s="214">
        <f>'Daily Data'!G95</f>
        <v>0</v>
      </c>
      <c r="DR8" s="214">
        <f>'Daily Data'!H95</f>
        <v>0</v>
      </c>
      <c r="DS8" s="214">
        <f>'Daily Data'!B95</f>
        <v>0</v>
      </c>
    </row>
    <row r="9" spans="1:150" x14ac:dyDescent="0.25">
      <c r="A9" s="436" t="s">
        <v>3</v>
      </c>
      <c r="B9" s="437">
        <f>'Daily Data'!C110</f>
        <v>1494</v>
      </c>
      <c r="C9" s="438">
        <f>'Daily Data'!D110</f>
        <v>0</v>
      </c>
      <c r="D9" s="438">
        <f>'Daily Data'!E110</f>
        <v>0</v>
      </c>
      <c r="E9" s="438">
        <f>'Daily Data'!F110</f>
        <v>0</v>
      </c>
      <c r="F9" s="438">
        <f>'Daily Data'!G110</f>
        <v>0</v>
      </c>
      <c r="G9" s="438">
        <f>'Daily Data'!H110</f>
        <v>0</v>
      </c>
      <c r="H9" s="439">
        <f>'Daily Data'!I110</f>
        <v>0</v>
      </c>
      <c r="I9" s="440">
        <f>'Daily Data'!B110</f>
        <v>1494</v>
      </c>
      <c r="J9" s="441">
        <f t="shared" si="11"/>
        <v>40</v>
      </c>
      <c r="K9" s="436" t="s">
        <v>3</v>
      </c>
      <c r="L9" s="442">
        <f>'Daily Data'!C121</f>
        <v>699</v>
      </c>
      <c r="M9" s="442">
        <f>'Daily Data'!D121</f>
        <v>0</v>
      </c>
      <c r="N9" s="442">
        <f>'Daily Data'!E121</f>
        <v>0</v>
      </c>
      <c r="O9" s="442">
        <f>'Daily Data'!F121</f>
        <v>0</v>
      </c>
      <c r="P9" s="442">
        <f>'Daily Data'!G121</f>
        <v>0</v>
      </c>
      <c r="Q9" s="442">
        <f>'Daily Data'!H121</f>
        <v>0</v>
      </c>
      <c r="R9" s="442">
        <f>'Daily Data'!I121</f>
        <v>0</v>
      </c>
      <c r="S9" s="443">
        <f>'Daily Data'!B121</f>
        <v>699</v>
      </c>
      <c r="T9" s="444" t="s">
        <v>3</v>
      </c>
      <c r="U9" s="445">
        <f>'Daily Data'!C115</f>
        <v>40</v>
      </c>
      <c r="V9" s="445">
        <f>'Daily Data'!D115</f>
        <v>0</v>
      </c>
      <c r="W9" s="445">
        <f>'Daily Data'!E115</f>
        <v>0</v>
      </c>
      <c r="X9" s="445">
        <f>'Daily Data'!F115</f>
        <v>0</v>
      </c>
      <c r="Y9" s="445">
        <f>'Daily Data'!G115</f>
        <v>0</v>
      </c>
      <c r="Z9" s="445">
        <f>'Daily Data'!H115</f>
        <v>0</v>
      </c>
      <c r="AA9" s="445">
        <f>'Daily Data'!I115</f>
        <v>0</v>
      </c>
      <c r="AB9" s="446">
        <f t="shared" si="12"/>
        <v>40</v>
      </c>
      <c r="AC9" s="436" t="s">
        <v>3</v>
      </c>
      <c r="AD9" s="437">
        <f>'Daily Data'!C111</f>
        <v>6765</v>
      </c>
      <c r="AE9" s="438">
        <f>'Daily Data'!D111</f>
        <v>6030</v>
      </c>
      <c r="AF9" s="438">
        <f>'Daily Data'!E111</f>
        <v>4663</v>
      </c>
      <c r="AG9" s="438">
        <f>'Daily Data'!F111</f>
        <v>4593</v>
      </c>
      <c r="AH9" s="438">
        <f>'Daily Data'!G111</f>
        <v>4475</v>
      </c>
      <c r="AI9" s="438">
        <f>'Daily Data'!H111</f>
        <v>4874</v>
      </c>
      <c r="AJ9" s="439">
        <f>'Daily Data'!I111</f>
        <v>6925</v>
      </c>
      <c r="AK9" s="440">
        <f t="shared" si="35"/>
        <v>38325</v>
      </c>
      <c r="AL9" s="12"/>
      <c r="AN9" s="153" t="s">
        <v>3</v>
      </c>
      <c r="AO9" s="69">
        <f t="shared" si="4"/>
        <v>6765</v>
      </c>
      <c r="AP9" s="69">
        <f t="shared" si="5"/>
        <v>12795</v>
      </c>
      <c r="AQ9" s="69">
        <f t="shared" si="6"/>
        <v>17458</v>
      </c>
      <c r="AR9" s="69">
        <f t="shared" si="7"/>
        <v>22051</v>
      </c>
      <c r="AS9" s="69">
        <f t="shared" si="8"/>
        <v>26526</v>
      </c>
      <c r="AT9" s="69">
        <f t="shared" si="9"/>
        <v>31400</v>
      </c>
      <c r="AU9" s="69">
        <f t="shared" si="10"/>
        <v>38325</v>
      </c>
      <c r="AV9" s="53"/>
      <c r="AW9" s="153" t="s">
        <v>3</v>
      </c>
      <c r="AX9" s="170">
        <f>'Daily Data'!C114</f>
        <v>39</v>
      </c>
      <c r="AY9" s="170">
        <f>'Daily Data'!D114</f>
        <v>39</v>
      </c>
      <c r="AZ9" s="170">
        <f>'Daily Data'!E114</f>
        <v>38</v>
      </c>
      <c r="BA9" s="170">
        <f>'Daily Data'!F114</f>
        <v>38</v>
      </c>
      <c r="BB9" s="170">
        <f>'Daily Data'!G114</f>
        <v>38</v>
      </c>
      <c r="BC9" s="170">
        <f>'Daily Data'!H114</f>
        <v>38</v>
      </c>
      <c r="BD9" s="170">
        <f>'Daily Data'!I114</f>
        <v>43</v>
      </c>
      <c r="BE9" s="170">
        <f>'Daily Data'!B114</f>
        <v>270</v>
      </c>
      <c r="BG9" s="153" t="s">
        <v>3</v>
      </c>
      <c r="BH9" s="69">
        <f>'Daily Data'!C119</f>
        <v>490</v>
      </c>
      <c r="BI9" s="69">
        <f>'Daily Data'!D119</f>
        <v>629</v>
      </c>
      <c r="BJ9" s="69">
        <f>'Daily Data'!E119</f>
        <v>582</v>
      </c>
      <c r="BK9" s="69">
        <f>'Daily Data'!F119</f>
        <v>589</v>
      </c>
      <c r="BL9" s="69">
        <f>'Daily Data'!G119</f>
        <v>421</v>
      </c>
      <c r="BM9" s="69">
        <f>'Daily Data'!H119</f>
        <v>615</v>
      </c>
      <c r="BN9" s="69">
        <f>'Daily Data'!I119</f>
        <v>673</v>
      </c>
      <c r="BO9" s="135">
        <f t="shared" si="13"/>
        <v>3999</v>
      </c>
      <c r="BQ9" s="153" t="s">
        <v>3</v>
      </c>
      <c r="BR9" s="135">
        <f t="shared" si="14"/>
        <v>490</v>
      </c>
      <c r="BS9" s="135">
        <f t="shared" si="15"/>
        <v>1119</v>
      </c>
      <c r="BT9" s="135">
        <f t="shared" si="16"/>
        <v>1701</v>
      </c>
      <c r="BU9" s="135">
        <f t="shared" si="17"/>
        <v>2290</v>
      </c>
      <c r="BV9" s="135">
        <f t="shared" si="18"/>
        <v>2711</v>
      </c>
      <c r="BW9" s="135">
        <f t="shared" si="19"/>
        <v>3326</v>
      </c>
      <c r="BX9" s="135">
        <f t="shared" si="20"/>
        <v>3999</v>
      </c>
      <c r="BZ9" s="153" t="s">
        <v>3</v>
      </c>
      <c r="CA9" s="168">
        <f>'Daily Data'!C122</f>
        <v>0.5</v>
      </c>
      <c r="CB9" s="168">
        <f>'Daily Data'!D122</f>
        <v>0</v>
      </c>
      <c r="CC9" s="168">
        <f>'Daily Data'!E122</f>
        <v>0</v>
      </c>
      <c r="CD9" s="168">
        <f>'Daily Data'!F122</f>
        <v>0</v>
      </c>
      <c r="CE9" s="168">
        <f>'Daily Data'!G122</f>
        <v>0</v>
      </c>
      <c r="CF9" s="168">
        <f>'Daily Data'!H122</f>
        <v>0</v>
      </c>
      <c r="CG9" s="168">
        <f>'Daily Data'!I122</f>
        <v>0</v>
      </c>
      <c r="CH9" s="168">
        <f>'Daily Data'!B122</f>
        <v>0.5</v>
      </c>
      <c r="CJ9" s="153" t="s">
        <v>3</v>
      </c>
      <c r="CK9" s="167">
        <f t="shared" si="21"/>
        <v>0.5</v>
      </c>
      <c r="CL9" s="167">
        <f t="shared" si="22"/>
        <v>0.5</v>
      </c>
      <c r="CM9" s="167">
        <f t="shared" si="23"/>
        <v>0.5</v>
      </c>
      <c r="CN9" s="167">
        <f t="shared" si="24"/>
        <v>0.5</v>
      </c>
      <c r="CO9" s="167">
        <f t="shared" si="25"/>
        <v>0.5</v>
      </c>
      <c r="CP9" s="167">
        <f t="shared" si="26"/>
        <v>0.5</v>
      </c>
      <c r="CQ9" s="167">
        <f t="shared" si="27"/>
        <v>0.5</v>
      </c>
      <c r="CS9" s="153" t="s">
        <v>3</v>
      </c>
      <c r="CT9" s="183">
        <f>'Daily Data'!C123</f>
        <v>5</v>
      </c>
      <c r="CU9" s="183">
        <f>'Daily Data'!D123</f>
        <v>0</v>
      </c>
      <c r="CV9" s="183">
        <f>'Daily Data'!E123</f>
        <v>0</v>
      </c>
      <c r="CW9" s="183">
        <f>'Daily Data'!F123</f>
        <v>0</v>
      </c>
      <c r="CX9" s="183">
        <f>'Daily Data'!G123</f>
        <v>0</v>
      </c>
      <c r="CY9" s="183">
        <f>'Daily Data'!H123</f>
        <v>0</v>
      </c>
      <c r="CZ9" s="183">
        <f>'Daily Data'!I123</f>
        <v>0</v>
      </c>
      <c r="DA9" s="183">
        <f>'Daily Data'!B123</f>
        <v>5</v>
      </c>
      <c r="DC9" s="153" t="s">
        <v>3</v>
      </c>
      <c r="DD9" s="182">
        <f t="shared" si="28"/>
        <v>5</v>
      </c>
      <c r="DE9" s="182">
        <f t="shared" si="29"/>
        <v>5</v>
      </c>
      <c r="DF9" s="182">
        <f t="shared" si="30"/>
        <v>5</v>
      </c>
      <c r="DG9" s="182">
        <f t="shared" si="31"/>
        <v>5</v>
      </c>
      <c r="DH9" s="182">
        <f t="shared" si="32"/>
        <v>5</v>
      </c>
      <c r="DI9" s="182">
        <f t="shared" si="33"/>
        <v>5</v>
      </c>
      <c r="DJ9" s="182">
        <f t="shared" si="34"/>
        <v>5</v>
      </c>
      <c r="DL9" s="153" t="s">
        <v>3</v>
      </c>
      <c r="DM9" s="214">
        <f>'Daily Data'!C116</f>
        <v>0.35959999999999998</v>
      </c>
      <c r="DN9" s="214">
        <f>'Daily Data'!D116</f>
        <v>0.52780000000000005</v>
      </c>
      <c r="DO9" s="214">
        <f>'Daily Data'!E116</f>
        <v>0.56879999999999997</v>
      </c>
      <c r="DP9" s="214">
        <f>'Daily Data'!F116</f>
        <v>0.57369999999999999</v>
      </c>
      <c r="DQ9" s="214">
        <f>'Daily Data'!G116</f>
        <v>0.37180000000000002</v>
      </c>
      <c r="DR9" s="214">
        <f>'Daily Data'!H116</f>
        <v>0.54749999999999999</v>
      </c>
      <c r="DS9" s="214">
        <f>'Daily Data'!B116</f>
        <v>0.48780000000000001</v>
      </c>
    </row>
    <row r="10" spans="1:150" x14ac:dyDescent="0.25">
      <c r="A10" s="421" t="s">
        <v>56</v>
      </c>
      <c r="B10" s="391">
        <f>SUM(B8:B9)</f>
        <v>3880</v>
      </c>
      <c r="C10" s="140">
        <f t="shared" ref="C10:H10" si="36">SUM(C8:C9)</f>
        <v>0</v>
      </c>
      <c r="D10" s="140">
        <f t="shared" si="36"/>
        <v>0</v>
      </c>
      <c r="E10" s="140">
        <f t="shared" si="36"/>
        <v>0</v>
      </c>
      <c r="F10" s="140">
        <f t="shared" si="36"/>
        <v>0</v>
      </c>
      <c r="G10" s="140">
        <f t="shared" si="36"/>
        <v>0</v>
      </c>
      <c r="H10" s="371">
        <f t="shared" si="36"/>
        <v>0</v>
      </c>
      <c r="I10" s="424">
        <f t="shared" ref="I10" si="37">SUM(I8:I9)</f>
        <v>3880</v>
      </c>
      <c r="J10" s="26">
        <f t="shared" si="11"/>
        <v>40</v>
      </c>
      <c r="K10" s="21" t="s">
        <v>56</v>
      </c>
      <c r="L10" s="140">
        <f>SUM(L8:L9)</f>
        <v>699</v>
      </c>
      <c r="M10" s="140">
        <f t="shared" ref="M10:R10" si="38">SUM(M8:M9)</f>
        <v>0</v>
      </c>
      <c r="N10" s="140">
        <f t="shared" si="38"/>
        <v>0</v>
      </c>
      <c r="O10" s="140">
        <f t="shared" si="38"/>
        <v>0</v>
      </c>
      <c r="P10" s="140">
        <f t="shared" si="38"/>
        <v>0</v>
      </c>
      <c r="Q10" s="140">
        <f t="shared" si="38"/>
        <v>0</v>
      </c>
      <c r="R10" s="140">
        <f t="shared" si="38"/>
        <v>0</v>
      </c>
      <c r="S10" s="422">
        <f t="shared" ref="S10" si="39">SUM(L10:R10)</f>
        <v>699</v>
      </c>
      <c r="T10" s="16" t="s">
        <v>56</v>
      </c>
      <c r="U10" s="212">
        <f>SUM(U8:U9)</f>
        <v>40</v>
      </c>
      <c r="V10" s="212">
        <f t="shared" ref="V10:AA10" si="40">SUM(V8:V9)</f>
        <v>0</v>
      </c>
      <c r="W10" s="212">
        <f t="shared" si="40"/>
        <v>0</v>
      </c>
      <c r="X10" s="212">
        <f t="shared" si="40"/>
        <v>0</v>
      </c>
      <c r="Y10" s="212">
        <f t="shared" si="40"/>
        <v>0</v>
      </c>
      <c r="Z10" s="212">
        <f t="shared" si="40"/>
        <v>0</v>
      </c>
      <c r="AA10" s="212">
        <f t="shared" si="40"/>
        <v>0</v>
      </c>
      <c r="AB10" s="423">
        <f>SUM(U10:AA10)</f>
        <v>40</v>
      </c>
      <c r="AC10" s="21" t="s">
        <v>56</v>
      </c>
      <c r="AD10" s="391">
        <f>SUM(AD8:AD9)</f>
        <v>6765</v>
      </c>
      <c r="AE10" s="140">
        <f t="shared" ref="AE10:AJ10" si="41">SUM(AE8:AE9)</f>
        <v>6030</v>
      </c>
      <c r="AF10" s="140">
        <f t="shared" si="41"/>
        <v>4663</v>
      </c>
      <c r="AG10" s="140">
        <f t="shared" si="41"/>
        <v>4593</v>
      </c>
      <c r="AH10" s="140">
        <f t="shared" si="41"/>
        <v>4475</v>
      </c>
      <c r="AI10" s="140">
        <f t="shared" si="41"/>
        <v>4874</v>
      </c>
      <c r="AJ10" s="371">
        <f t="shared" si="41"/>
        <v>6925</v>
      </c>
      <c r="AK10" s="424">
        <f t="shared" si="35"/>
        <v>38325</v>
      </c>
      <c r="AL10" s="12"/>
      <c r="AN10" s="153" t="s">
        <v>56</v>
      </c>
      <c r="AO10" s="69">
        <f t="shared" si="4"/>
        <v>6765</v>
      </c>
      <c r="AP10" s="69">
        <f t="shared" si="5"/>
        <v>12795</v>
      </c>
      <c r="AQ10" s="69">
        <f t="shared" si="6"/>
        <v>17458</v>
      </c>
      <c r="AR10" s="69">
        <f t="shared" si="7"/>
        <v>22051</v>
      </c>
      <c r="AS10" s="69">
        <f t="shared" si="8"/>
        <v>26526</v>
      </c>
      <c r="AT10" s="69">
        <f t="shared" si="9"/>
        <v>31400</v>
      </c>
      <c r="AU10" s="69">
        <f t="shared" si="10"/>
        <v>38325</v>
      </c>
      <c r="AV10" s="53"/>
      <c r="AW10" s="153" t="s">
        <v>56</v>
      </c>
      <c r="AX10" s="170">
        <f>SUM(AX8:AX9)</f>
        <v>39</v>
      </c>
      <c r="AY10" s="170">
        <f t="shared" ref="AY10:BD10" si="42">SUM(AY8:AY9)</f>
        <v>39</v>
      </c>
      <c r="AZ10" s="170">
        <f t="shared" si="42"/>
        <v>38</v>
      </c>
      <c r="BA10" s="170">
        <f t="shared" si="42"/>
        <v>38</v>
      </c>
      <c r="BB10" s="170">
        <f t="shared" si="42"/>
        <v>38</v>
      </c>
      <c r="BC10" s="170">
        <f t="shared" si="42"/>
        <v>38</v>
      </c>
      <c r="BD10" s="170">
        <f t="shared" si="42"/>
        <v>43</v>
      </c>
      <c r="BE10" s="170">
        <f>BE9+BE8</f>
        <v>270</v>
      </c>
      <c r="BG10" s="153" t="s">
        <v>56</v>
      </c>
      <c r="BH10" s="69">
        <f>SUM(BH8:BH9)</f>
        <v>490</v>
      </c>
      <c r="BI10" s="69">
        <f t="shared" ref="BI10:BN10" si="43">SUM(BI8:BI9)</f>
        <v>629</v>
      </c>
      <c r="BJ10" s="69">
        <f t="shared" si="43"/>
        <v>582</v>
      </c>
      <c r="BK10" s="69">
        <f t="shared" si="43"/>
        <v>589</v>
      </c>
      <c r="BL10" s="69">
        <f t="shared" si="43"/>
        <v>421</v>
      </c>
      <c r="BM10" s="69">
        <f t="shared" si="43"/>
        <v>615</v>
      </c>
      <c r="BN10" s="69">
        <f t="shared" si="43"/>
        <v>673</v>
      </c>
      <c r="BO10" s="69">
        <f>BO9+BO8</f>
        <v>3999</v>
      </c>
      <c r="BQ10" s="153" t="s">
        <v>56</v>
      </c>
      <c r="BR10" s="135">
        <f t="shared" si="14"/>
        <v>490</v>
      </c>
      <c r="BS10" s="135">
        <f t="shared" si="15"/>
        <v>1119</v>
      </c>
      <c r="BT10" s="135">
        <f t="shared" si="16"/>
        <v>1701</v>
      </c>
      <c r="BU10" s="135">
        <f t="shared" si="17"/>
        <v>2290</v>
      </c>
      <c r="BV10" s="135">
        <f t="shared" si="18"/>
        <v>2711</v>
      </c>
      <c r="BW10" s="135">
        <f t="shared" si="19"/>
        <v>3326</v>
      </c>
      <c r="BX10" s="135">
        <f t="shared" si="20"/>
        <v>3999</v>
      </c>
      <c r="BZ10" s="153" t="s">
        <v>56</v>
      </c>
      <c r="CA10" s="168">
        <f>SUM(CA8:CA9)</f>
        <v>0.5</v>
      </c>
      <c r="CB10" s="168">
        <f t="shared" ref="CB10:CG10" si="44">SUM(CB8:CB9)</f>
        <v>0</v>
      </c>
      <c r="CC10" s="168">
        <f t="shared" si="44"/>
        <v>0</v>
      </c>
      <c r="CD10" s="168">
        <f t="shared" si="44"/>
        <v>0</v>
      </c>
      <c r="CE10" s="168">
        <f t="shared" si="44"/>
        <v>0</v>
      </c>
      <c r="CF10" s="168">
        <f t="shared" si="44"/>
        <v>0</v>
      </c>
      <c r="CG10" s="168">
        <f t="shared" si="44"/>
        <v>0</v>
      </c>
      <c r="CH10" s="168">
        <f>CH9+CH8</f>
        <v>0.5</v>
      </c>
      <c r="CJ10" s="153" t="s">
        <v>56</v>
      </c>
      <c r="CK10" s="167">
        <f t="shared" si="21"/>
        <v>0.5</v>
      </c>
      <c r="CL10" s="167">
        <f t="shared" si="22"/>
        <v>0.5</v>
      </c>
      <c r="CM10" s="167">
        <f t="shared" si="23"/>
        <v>0.5</v>
      </c>
      <c r="CN10" s="167">
        <f t="shared" si="24"/>
        <v>0.5</v>
      </c>
      <c r="CO10" s="167">
        <f t="shared" si="25"/>
        <v>0.5</v>
      </c>
      <c r="CP10" s="167">
        <f t="shared" si="26"/>
        <v>0.5</v>
      </c>
      <c r="CQ10" s="167">
        <f t="shared" si="27"/>
        <v>0.5</v>
      </c>
      <c r="CS10" s="153" t="s">
        <v>56</v>
      </c>
      <c r="CT10" s="183">
        <f>SUM(CT8:CT9)</f>
        <v>5</v>
      </c>
      <c r="CU10" s="183">
        <f t="shared" ref="CU10:CZ10" si="45">SUM(CU8:CU9)</f>
        <v>0</v>
      </c>
      <c r="CV10" s="183">
        <f t="shared" si="45"/>
        <v>0</v>
      </c>
      <c r="CW10" s="183">
        <f t="shared" si="45"/>
        <v>0</v>
      </c>
      <c r="CX10" s="183">
        <f t="shared" si="45"/>
        <v>0</v>
      </c>
      <c r="CY10" s="183">
        <f t="shared" si="45"/>
        <v>0</v>
      </c>
      <c r="CZ10" s="183">
        <f t="shared" si="45"/>
        <v>0</v>
      </c>
      <c r="DA10" s="183">
        <f>DA9+DA8</f>
        <v>5</v>
      </c>
      <c r="DC10" s="153" t="s">
        <v>56</v>
      </c>
      <c r="DD10" s="182">
        <f t="shared" si="28"/>
        <v>5</v>
      </c>
      <c r="DE10" s="182">
        <f t="shared" si="29"/>
        <v>5</v>
      </c>
      <c r="DF10" s="182">
        <f t="shared" si="30"/>
        <v>5</v>
      </c>
      <c r="DG10" s="182">
        <f t="shared" si="31"/>
        <v>5</v>
      </c>
      <c r="DH10" s="182">
        <f t="shared" si="32"/>
        <v>5</v>
      </c>
      <c r="DI10" s="182">
        <f t="shared" si="33"/>
        <v>5</v>
      </c>
      <c r="DJ10" s="182">
        <f t="shared" si="34"/>
        <v>5</v>
      </c>
      <c r="DL10" s="153" t="s">
        <v>56</v>
      </c>
      <c r="DM10" s="214">
        <f>('Daily Data'!C98+'Daily Data'!C119)/('Daily Data'!C88+'Daily Data'!C109)</f>
        <v>0.14264919941775836</v>
      </c>
      <c r="DN10" s="214">
        <f>('Daily Data'!D98+'Daily Data'!D119)/('Daily Data'!D88+'Daily Data'!D109)</f>
        <v>0.19270833333333334</v>
      </c>
      <c r="DO10" s="214">
        <f>('Daily Data'!E98+'Daily Data'!E119)/('Daily Data'!E88+'Daily Data'!E109)</f>
        <v>0.1881060116354234</v>
      </c>
      <c r="DP10" s="214">
        <f>('Daily Data'!F98+'Daily Data'!F119)/('Daily Data'!F88+'Daily Data'!F109)</f>
        <v>0.19012265978050355</v>
      </c>
      <c r="DQ10" s="214">
        <f>('Daily Data'!G98+'Daily Data'!G119)/('Daily Data'!G88+'Daily Data'!G109)</f>
        <v>0.13143927567905089</v>
      </c>
      <c r="DR10" s="214">
        <f>('Daily Data'!H98+'Daily Data'!H119)/('Daily Data'!H88+'Daily Data'!H109)</f>
        <v>0.19254852849092047</v>
      </c>
      <c r="DS10" s="214">
        <f>('Daily Data'!B98+'Daily Data'!B119)/('Daily Data'!B88+'Daily Data'!B109)</f>
        <v>0.1762114537444934</v>
      </c>
    </row>
    <row r="11" spans="1:150" x14ac:dyDescent="0.25">
      <c r="A11" s="397" t="s">
        <v>54</v>
      </c>
      <c r="B11" s="389">
        <f>'Daily Data'!C131</f>
        <v>4399</v>
      </c>
      <c r="C11" s="135">
        <f>'Daily Data'!D131</f>
        <v>0</v>
      </c>
      <c r="D11" s="135">
        <f>'Daily Data'!E131</f>
        <v>0</v>
      </c>
      <c r="E11" s="135">
        <f>'Daily Data'!F131</f>
        <v>0</v>
      </c>
      <c r="F11" s="135">
        <f>'Daily Data'!G131</f>
        <v>0</v>
      </c>
      <c r="G11" s="135">
        <f>'Daily Data'!H131</f>
        <v>0</v>
      </c>
      <c r="H11" s="398">
        <f>'Daily Data'!I131</f>
        <v>0</v>
      </c>
      <c r="I11" s="43">
        <f>'Daily Data'!B131</f>
        <v>4399</v>
      </c>
      <c r="J11" s="418">
        <f t="shared" si="11"/>
        <v>5</v>
      </c>
      <c r="K11" s="397" t="s">
        <v>54</v>
      </c>
      <c r="L11" s="366">
        <f>'Daily Data'!C142</f>
        <v>130</v>
      </c>
      <c r="M11" s="366">
        <f>'Daily Data'!D142</f>
        <v>0</v>
      </c>
      <c r="N11" s="366">
        <f>'Daily Data'!E142</f>
        <v>0</v>
      </c>
      <c r="O11" s="366">
        <f>'Daily Data'!F142</f>
        <v>0</v>
      </c>
      <c r="P11" s="366">
        <f>'Daily Data'!G142</f>
        <v>0</v>
      </c>
      <c r="Q11" s="366">
        <f>'Daily Data'!H142</f>
        <v>0</v>
      </c>
      <c r="R11" s="366">
        <f>'Daily Data'!I142</f>
        <v>0</v>
      </c>
      <c r="S11" s="43">
        <f>'Daily Data'!B142</f>
        <v>130</v>
      </c>
      <c r="T11" s="419" t="s">
        <v>54</v>
      </c>
      <c r="U11" s="420">
        <f>'Daily Data'!C136</f>
        <v>5</v>
      </c>
      <c r="V11" s="420">
        <f>'Daily Data'!D136</f>
        <v>0</v>
      </c>
      <c r="W11" s="420">
        <f>'Daily Data'!E136</f>
        <v>0</v>
      </c>
      <c r="X11" s="420">
        <f>'Daily Data'!F136</f>
        <v>0</v>
      </c>
      <c r="Y11" s="420">
        <f>'Daily Data'!G136</f>
        <v>0</v>
      </c>
      <c r="Z11" s="420">
        <f>'Daily Data'!H136</f>
        <v>0</v>
      </c>
      <c r="AA11" s="420">
        <f>'Daily Data'!I136</f>
        <v>0</v>
      </c>
      <c r="AB11" s="148">
        <f t="shared" si="12"/>
        <v>5</v>
      </c>
      <c r="AC11" s="397" t="s">
        <v>54</v>
      </c>
      <c r="AD11" s="389">
        <f>'Daily Data'!C132</f>
        <v>9752</v>
      </c>
      <c r="AE11" s="135">
        <f>'Daily Data'!D132</f>
        <v>8459</v>
      </c>
      <c r="AF11" s="135">
        <f>'Daily Data'!E132</f>
        <v>7968</v>
      </c>
      <c r="AG11" s="135">
        <f>'Daily Data'!F132</f>
        <v>6790</v>
      </c>
      <c r="AH11" s="135">
        <f>'Daily Data'!G132</f>
        <v>7076</v>
      </c>
      <c r="AI11" s="135">
        <f>'Daily Data'!H132</f>
        <v>8906</v>
      </c>
      <c r="AJ11" s="398">
        <f>'Daily Data'!I132</f>
        <v>13287</v>
      </c>
      <c r="AK11" s="43">
        <f t="shared" si="35"/>
        <v>62238</v>
      </c>
      <c r="AL11" s="12"/>
      <c r="AN11" s="153" t="s">
        <v>54</v>
      </c>
      <c r="AO11" s="69">
        <f t="shared" si="4"/>
        <v>9752</v>
      </c>
      <c r="AP11" s="69">
        <f t="shared" si="5"/>
        <v>18211</v>
      </c>
      <c r="AQ11" s="69">
        <f t="shared" si="6"/>
        <v>26179</v>
      </c>
      <c r="AR11" s="69">
        <f t="shared" si="7"/>
        <v>32969</v>
      </c>
      <c r="AS11" s="69">
        <f t="shared" si="8"/>
        <v>40045</v>
      </c>
      <c r="AT11" s="69">
        <f t="shared" si="9"/>
        <v>48951</v>
      </c>
      <c r="AU11" s="69">
        <f t="shared" si="10"/>
        <v>62238</v>
      </c>
      <c r="AV11" s="53"/>
      <c r="AW11" s="153" t="s">
        <v>54</v>
      </c>
      <c r="AX11" s="170">
        <f>'Daily Data'!C135</f>
        <v>5</v>
      </c>
      <c r="AY11" s="170">
        <f>'Daily Data'!D135</f>
        <v>8</v>
      </c>
      <c r="AZ11" s="170">
        <f>'Daily Data'!E135</f>
        <v>8</v>
      </c>
      <c r="BA11" s="170">
        <f>'Daily Data'!F135</f>
        <v>8</v>
      </c>
      <c r="BB11" s="170">
        <f>'Daily Data'!G135</f>
        <v>0</v>
      </c>
      <c r="BC11" s="170">
        <f>'Daily Data'!H135</f>
        <v>0</v>
      </c>
      <c r="BD11" s="170">
        <f>'Daily Data'!I135</f>
        <v>8</v>
      </c>
      <c r="BE11" s="170">
        <f>'Daily Data'!B135</f>
        <v>37</v>
      </c>
      <c r="BG11" s="153" t="s">
        <v>54</v>
      </c>
      <c r="BH11" s="69">
        <f>'Daily Data'!C140</f>
        <v>43</v>
      </c>
      <c r="BI11" s="69">
        <f>'Daily Data'!D140</f>
        <v>32</v>
      </c>
      <c r="BJ11" s="69">
        <f>'Daily Data'!E140</f>
        <v>144</v>
      </c>
      <c r="BK11" s="69">
        <f>'Daily Data'!F140</f>
        <v>144</v>
      </c>
      <c r="BL11" s="69">
        <f>'Daily Data'!G140</f>
        <v>144</v>
      </c>
      <c r="BM11" s="69">
        <f>'Daily Data'!H140</f>
        <v>149</v>
      </c>
      <c r="BN11" s="69">
        <f>'Daily Data'!I140</f>
        <v>149</v>
      </c>
      <c r="BO11" s="135">
        <f t="shared" ref="BO11:BO23" si="46">SUM(BH11:BN11)</f>
        <v>805</v>
      </c>
      <c r="BQ11" s="153" t="s">
        <v>54</v>
      </c>
      <c r="BR11" s="135">
        <f t="shared" si="14"/>
        <v>43</v>
      </c>
      <c r="BS11" s="135">
        <f t="shared" si="15"/>
        <v>75</v>
      </c>
      <c r="BT11" s="135">
        <f t="shared" si="16"/>
        <v>219</v>
      </c>
      <c r="BU11" s="135">
        <f t="shared" si="17"/>
        <v>363</v>
      </c>
      <c r="BV11" s="135">
        <f t="shared" si="18"/>
        <v>507</v>
      </c>
      <c r="BW11" s="135">
        <f t="shared" si="19"/>
        <v>656</v>
      </c>
      <c r="BX11" s="135">
        <f t="shared" si="20"/>
        <v>805</v>
      </c>
      <c r="BZ11" s="153" t="s">
        <v>54</v>
      </c>
      <c r="CA11" s="168">
        <f>'Daily Data'!C143</f>
        <v>0</v>
      </c>
      <c r="CB11" s="168">
        <f>'Daily Data'!D143</f>
        <v>0</v>
      </c>
      <c r="CC11" s="168">
        <f>'Daily Data'!E143</f>
        <v>0</v>
      </c>
      <c r="CD11" s="168">
        <f>'Daily Data'!F143</f>
        <v>0</v>
      </c>
      <c r="CE11" s="168">
        <f>'Daily Data'!G143</f>
        <v>0</v>
      </c>
      <c r="CF11" s="168">
        <f>'Daily Data'!H143</f>
        <v>0</v>
      </c>
      <c r="CG11" s="168">
        <f>'Daily Data'!I143</f>
        <v>0</v>
      </c>
      <c r="CH11" s="168">
        <f>'Daily Data'!B143</f>
        <v>0</v>
      </c>
      <c r="CJ11" s="153" t="s">
        <v>54</v>
      </c>
      <c r="CK11" s="167">
        <f t="shared" si="21"/>
        <v>0</v>
      </c>
      <c r="CL11" s="167">
        <f t="shared" si="22"/>
        <v>0</v>
      </c>
      <c r="CM11" s="167">
        <f t="shared" si="23"/>
        <v>0</v>
      </c>
      <c r="CN11" s="167">
        <f t="shared" si="24"/>
        <v>0</v>
      </c>
      <c r="CO11" s="167">
        <f t="shared" si="25"/>
        <v>0</v>
      </c>
      <c r="CP11" s="167">
        <f t="shared" si="26"/>
        <v>0</v>
      </c>
      <c r="CQ11" s="167">
        <f t="shared" si="27"/>
        <v>0</v>
      </c>
      <c r="CS11" s="153" t="s">
        <v>54</v>
      </c>
      <c r="CT11" s="183">
        <f>'Daily Data'!C144</f>
        <v>0</v>
      </c>
      <c r="CU11" s="183">
        <f>'Daily Data'!D144</f>
        <v>0</v>
      </c>
      <c r="CV11" s="183">
        <f>'Daily Data'!E144</f>
        <v>0</v>
      </c>
      <c r="CW11" s="183">
        <f>'Daily Data'!F144</f>
        <v>0</v>
      </c>
      <c r="CX11" s="183">
        <f>'Daily Data'!G144</f>
        <v>0</v>
      </c>
      <c r="CY11" s="183">
        <f>'Daily Data'!H144</f>
        <v>0</v>
      </c>
      <c r="CZ11" s="183">
        <f>'Daily Data'!I144</f>
        <v>0</v>
      </c>
      <c r="DA11" s="183">
        <f>'Daily Data'!B144</f>
        <v>0</v>
      </c>
      <c r="DC11" s="153" t="s">
        <v>54</v>
      </c>
      <c r="DD11" s="182">
        <f t="shared" si="28"/>
        <v>0</v>
      </c>
      <c r="DE11" s="182">
        <f t="shared" si="29"/>
        <v>0</v>
      </c>
      <c r="DF11" s="182">
        <f t="shared" si="30"/>
        <v>0</v>
      </c>
      <c r="DG11" s="182">
        <f t="shared" si="31"/>
        <v>0</v>
      </c>
      <c r="DH11" s="182">
        <f t="shared" si="32"/>
        <v>0</v>
      </c>
      <c r="DI11" s="182">
        <f t="shared" si="33"/>
        <v>0</v>
      </c>
      <c r="DJ11" s="182">
        <f t="shared" si="34"/>
        <v>0</v>
      </c>
      <c r="DL11" s="153" t="s">
        <v>54</v>
      </c>
      <c r="DM11" s="214">
        <f>'Daily Data'!C137</f>
        <v>8.2000000000000007E-3</v>
      </c>
      <c r="DN11" s="214">
        <f>'Daily Data'!D137</f>
        <v>7.7000000000000002E-3</v>
      </c>
      <c r="DO11" s="214">
        <f>'Daily Data'!E137</f>
        <v>4.1700000000000001E-2</v>
      </c>
      <c r="DP11" s="214">
        <f>'Daily Data'!F137</f>
        <v>4.0599999999999997E-2</v>
      </c>
      <c r="DQ11" s="214">
        <f>'Daily Data'!G137</f>
        <v>3.7699999999999997E-2</v>
      </c>
      <c r="DR11" s="214">
        <f>'Daily Data'!H137</f>
        <v>3.4700000000000002E-2</v>
      </c>
      <c r="DS11" s="214">
        <f>'Daily Data'!B137</f>
        <v>2.7699999999999999E-2</v>
      </c>
    </row>
    <row r="12" spans="1:150" x14ac:dyDescent="0.25">
      <c r="A12" s="21" t="s">
        <v>8</v>
      </c>
      <c r="B12" s="390">
        <f>'Daily Data'!C152</f>
        <v>381</v>
      </c>
      <c r="C12" s="69">
        <f>'Daily Data'!D152</f>
        <v>0</v>
      </c>
      <c r="D12" s="69">
        <f>'Daily Data'!E152</f>
        <v>0</v>
      </c>
      <c r="E12" s="69">
        <f>'Daily Data'!F152</f>
        <v>0</v>
      </c>
      <c r="F12" s="69">
        <f>'Daily Data'!G152</f>
        <v>0</v>
      </c>
      <c r="G12" s="69">
        <f>'Daily Data'!H152</f>
        <v>0</v>
      </c>
      <c r="H12" s="399">
        <f>'Daily Data'!I152</f>
        <v>0</v>
      </c>
      <c r="I12" s="376">
        <f>'Daily Data'!B152</f>
        <v>381</v>
      </c>
      <c r="J12" s="26">
        <f t="shared" si="11"/>
        <v>0</v>
      </c>
      <c r="K12" s="21" t="s">
        <v>8</v>
      </c>
      <c r="L12" s="140">
        <f>'Daily Data'!C163</f>
        <v>0</v>
      </c>
      <c r="M12" s="140">
        <f>'Daily Data'!D163</f>
        <v>0</v>
      </c>
      <c r="N12" s="140">
        <f>'Daily Data'!E163</f>
        <v>0</v>
      </c>
      <c r="O12" s="140">
        <f>'Daily Data'!F163</f>
        <v>0</v>
      </c>
      <c r="P12" s="140">
        <f>'Daily Data'!G163</f>
        <v>0</v>
      </c>
      <c r="Q12" s="140">
        <f>'Daily Data'!H163</f>
        <v>0</v>
      </c>
      <c r="R12" s="140">
        <f>'Daily Data'!I163</f>
        <v>0</v>
      </c>
      <c r="S12" s="43">
        <f>'Daily Data'!B163</f>
        <v>0</v>
      </c>
      <c r="T12" s="16" t="s">
        <v>8</v>
      </c>
      <c r="U12" s="147">
        <f>'Daily Data'!C157</f>
        <v>0</v>
      </c>
      <c r="V12" s="147">
        <f>'Daily Data'!D157</f>
        <v>0</v>
      </c>
      <c r="W12" s="147">
        <f>'Daily Data'!E157</f>
        <v>0</v>
      </c>
      <c r="X12" s="147">
        <f>'Daily Data'!F157</f>
        <v>0</v>
      </c>
      <c r="Y12" s="147">
        <f>'Daily Data'!G157</f>
        <v>0</v>
      </c>
      <c r="Z12" s="147">
        <f>'Daily Data'!H157</f>
        <v>0</v>
      </c>
      <c r="AA12" s="147">
        <f>'Daily Data'!I157</f>
        <v>0</v>
      </c>
      <c r="AB12" s="149">
        <f t="shared" si="12"/>
        <v>0</v>
      </c>
      <c r="AC12" s="21" t="s">
        <v>8</v>
      </c>
      <c r="AD12" s="390">
        <f>'Daily Data'!C153</f>
        <v>495</v>
      </c>
      <c r="AE12" s="69">
        <f>'Daily Data'!D153</f>
        <v>425</v>
      </c>
      <c r="AF12" s="69">
        <f>'Daily Data'!E153</f>
        <v>659</v>
      </c>
      <c r="AG12" s="69">
        <f>'Daily Data'!F153</f>
        <v>911</v>
      </c>
      <c r="AH12" s="69">
        <f>'Daily Data'!G153</f>
        <v>994</v>
      </c>
      <c r="AI12" s="69">
        <f>'Daily Data'!H153</f>
        <v>2949</v>
      </c>
      <c r="AJ12" s="399">
        <f>'Daily Data'!I153</f>
        <v>7640</v>
      </c>
      <c r="AK12" s="376">
        <f t="shared" si="35"/>
        <v>14073</v>
      </c>
      <c r="AL12" s="12"/>
      <c r="AN12" s="153" t="s">
        <v>8</v>
      </c>
      <c r="AO12" s="69">
        <f t="shared" si="4"/>
        <v>495</v>
      </c>
      <c r="AP12" s="69">
        <f t="shared" si="5"/>
        <v>920</v>
      </c>
      <c r="AQ12" s="69">
        <f t="shared" si="6"/>
        <v>1579</v>
      </c>
      <c r="AR12" s="69">
        <f t="shared" si="7"/>
        <v>2490</v>
      </c>
      <c r="AS12" s="69">
        <f t="shared" si="8"/>
        <v>3484</v>
      </c>
      <c r="AT12" s="69">
        <f t="shared" si="9"/>
        <v>6433</v>
      </c>
      <c r="AU12" s="69">
        <f t="shared" si="10"/>
        <v>14073</v>
      </c>
      <c r="AV12" s="53"/>
      <c r="AW12" s="153" t="s">
        <v>8</v>
      </c>
      <c r="AX12" s="170">
        <f>'Daily Data'!C156</f>
        <v>0</v>
      </c>
      <c r="AY12" s="170">
        <f>'Daily Data'!D156</f>
        <v>8</v>
      </c>
      <c r="AZ12" s="170">
        <f>'Daily Data'!E156</f>
        <v>0</v>
      </c>
      <c r="BA12" s="170">
        <f>'Daily Data'!F156</f>
        <v>5</v>
      </c>
      <c r="BB12" s="170">
        <f>'Daily Data'!G156</f>
        <v>0</v>
      </c>
      <c r="BC12" s="170">
        <f>'Daily Data'!H156</f>
        <v>8</v>
      </c>
      <c r="BD12" s="170">
        <f>'Daily Data'!I156</f>
        <v>5</v>
      </c>
      <c r="BE12" s="170">
        <f>'Daily Data'!B156</f>
        <v>26</v>
      </c>
      <c r="BG12" s="153" t="s">
        <v>8</v>
      </c>
      <c r="BH12" s="69">
        <f>'Daily Data'!C161</f>
        <v>119</v>
      </c>
      <c r="BI12" s="69">
        <f>'Daily Data'!D161</f>
        <v>119</v>
      </c>
      <c r="BJ12" s="69">
        <f>'Daily Data'!E161</f>
        <v>20</v>
      </c>
      <c r="BK12" s="69">
        <f>'Daily Data'!F161</f>
        <v>111</v>
      </c>
      <c r="BL12" s="69">
        <f>'Daily Data'!G161</f>
        <v>20</v>
      </c>
      <c r="BM12" s="69">
        <f>'Daily Data'!H161</f>
        <v>130</v>
      </c>
      <c r="BN12" s="69">
        <f>'Daily Data'!I161</f>
        <v>134</v>
      </c>
      <c r="BO12" s="135">
        <f t="shared" si="46"/>
        <v>653</v>
      </c>
      <c r="BQ12" s="153" t="s">
        <v>8</v>
      </c>
      <c r="BR12" s="135">
        <f t="shared" si="14"/>
        <v>119</v>
      </c>
      <c r="BS12" s="135">
        <f t="shared" si="15"/>
        <v>238</v>
      </c>
      <c r="BT12" s="135">
        <f t="shared" si="16"/>
        <v>258</v>
      </c>
      <c r="BU12" s="135">
        <f t="shared" si="17"/>
        <v>369</v>
      </c>
      <c r="BV12" s="135">
        <f t="shared" si="18"/>
        <v>389</v>
      </c>
      <c r="BW12" s="135">
        <f t="shared" si="19"/>
        <v>519</v>
      </c>
      <c r="BX12" s="135">
        <f t="shared" si="20"/>
        <v>653</v>
      </c>
      <c r="BZ12" s="153" t="s">
        <v>8</v>
      </c>
      <c r="CA12" s="168">
        <f>'Daily Data'!C164</f>
        <v>0</v>
      </c>
      <c r="CB12" s="168">
        <f>'Daily Data'!D164</f>
        <v>0</v>
      </c>
      <c r="CC12" s="168">
        <f>'Daily Data'!E164</f>
        <v>0</v>
      </c>
      <c r="CD12" s="168">
        <f>'Daily Data'!F164</f>
        <v>0</v>
      </c>
      <c r="CE12" s="168">
        <f>'Daily Data'!G164</f>
        <v>0</v>
      </c>
      <c r="CF12" s="168">
        <f>'Daily Data'!H164</f>
        <v>0</v>
      </c>
      <c r="CG12" s="168">
        <f>'Daily Data'!I164</f>
        <v>0</v>
      </c>
      <c r="CH12" s="168">
        <f>'Daily Data'!B164</f>
        <v>0</v>
      </c>
      <c r="CJ12" s="153" t="s">
        <v>8</v>
      </c>
      <c r="CK12" s="167">
        <f t="shared" si="21"/>
        <v>0</v>
      </c>
      <c r="CL12" s="167">
        <f t="shared" si="22"/>
        <v>0</v>
      </c>
      <c r="CM12" s="167">
        <f t="shared" si="23"/>
        <v>0</v>
      </c>
      <c r="CN12" s="167">
        <f t="shared" si="24"/>
        <v>0</v>
      </c>
      <c r="CO12" s="167">
        <f t="shared" si="25"/>
        <v>0</v>
      </c>
      <c r="CP12" s="167">
        <f t="shared" si="26"/>
        <v>0</v>
      </c>
      <c r="CQ12" s="167">
        <f t="shared" si="27"/>
        <v>0</v>
      </c>
      <c r="CS12" s="153" t="s">
        <v>8</v>
      </c>
      <c r="CT12" s="183">
        <f>'Daily Data'!C165</f>
        <v>0</v>
      </c>
      <c r="CU12" s="183">
        <f>'Daily Data'!D165</f>
        <v>0</v>
      </c>
      <c r="CV12" s="183">
        <f>'Daily Data'!E165</f>
        <v>0</v>
      </c>
      <c r="CW12" s="183">
        <f>'Daily Data'!F165</f>
        <v>0</v>
      </c>
      <c r="CX12" s="183">
        <f>'Daily Data'!G165</f>
        <v>0</v>
      </c>
      <c r="CY12" s="183">
        <f>'Daily Data'!H165</f>
        <v>0</v>
      </c>
      <c r="CZ12" s="183">
        <f>'Daily Data'!I165</f>
        <v>0</v>
      </c>
      <c r="DA12" s="183">
        <f>'Daily Data'!B165</f>
        <v>0</v>
      </c>
      <c r="DC12" s="153" t="s">
        <v>8</v>
      </c>
      <c r="DD12" s="182">
        <f t="shared" si="28"/>
        <v>0</v>
      </c>
      <c r="DE12" s="182">
        <f t="shared" si="29"/>
        <v>0</v>
      </c>
      <c r="DF12" s="182">
        <f t="shared" si="30"/>
        <v>0</v>
      </c>
      <c r="DG12" s="182">
        <f t="shared" si="31"/>
        <v>0</v>
      </c>
      <c r="DH12" s="182">
        <f t="shared" si="32"/>
        <v>0</v>
      </c>
      <c r="DI12" s="182">
        <f t="shared" si="33"/>
        <v>0</v>
      </c>
      <c r="DJ12" s="182">
        <f t="shared" si="34"/>
        <v>0</v>
      </c>
      <c r="DL12" s="153" t="s">
        <v>8</v>
      </c>
      <c r="DM12" s="214">
        <f>'Daily Data'!C158</f>
        <v>0.36399999999999999</v>
      </c>
      <c r="DN12" s="214">
        <f>'Daily Data'!D158</f>
        <v>0.37409999999999999</v>
      </c>
      <c r="DO12" s="214">
        <f>'Daily Data'!E158</f>
        <v>6.0400000000000002E-2</v>
      </c>
      <c r="DP12" s="214">
        <f>'Daily Data'!F158</f>
        <v>0.54530000000000001</v>
      </c>
      <c r="DQ12" s="214">
        <f>'Daily Data'!G158</f>
        <v>6.1600000000000002E-2</v>
      </c>
      <c r="DR12" s="214">
        <f>'Daily Data'!H158</f>
        <v>0.24560000000000001</v>
      </c>
      <c r="DS12" s="214">
        <f>'Daily Data'!B158</f>
        <v>0.26069999999999999</v>
      </c>
    </row>
    <row r="13" spans="1:150" x14ac:dyDescent="0.25">
      <c r="A13" s="21" t="s">
        <v>2</v>
      </c>
      <c r="B13" s="390">
        <f>'Daily Data'!C173</f>
        <v>3103</v>
      </c>
      <c r="C13" s="69">
        <f>'Daily Data'!D173</f>
        <v>0</v>
      </c>
      <c r="D13" s="69">
        <f>'Daily Data'!E173</f>
        <v>0</v>
      </c>
      <c r="E13" s="69">
        <f>'Daily Data'!F173</f>
        <v>0</v>
      </c>
      <c r="F13" s="69">
        <f>'Daily Data'!G173</f>
        <v>0</v>
      </c>
      <c r="G13" s="69">
        <f>'Daily Data'!H173</f>
        <v>0</v>
      </c>
      <c r="H13" s="399">
        <f>'Daily Data'!I173</f>
        <v>0</v>
      </c>
      <c r="I13" s="376">
        <f>'Daily Data'!B173</f>
        <v>3103</v>
      </c>
      <c r="J13" s="26">
        <f t="shared" si="11"/>
        <v>28</v>
      </c>
      <c r="K13" s="21" t="s">
        <v>2</v>
      </c>
      <c r="L13" s="140">
        <f>'Daily Data'!C184</f>
        <v>538</v>
      </c>
      <c r="M13" s="140">
        <f>'Daily Data'!D184</f>
        <v>0</v>
      </c>
      <c r="N13" s="140">
        <f>'Daily Data'!E184</f>
        <v>0</v>
      </c>
      <c r="O13" s="140">
        <f>'Daily Data'!F184</f>
        <v>0</v>
      </c>
      <c r="P13" s="140">
        <f>'Daily Data'!G184</f>
        <v>0</v>
      </c>
      <c r="Q13" s="140">
        <f>'Daily Data'!H184</f>
        <v>0</v>
      </c>
      <c r="R13" s="140">
        <f>'Daily Data'!I184</f>
        <v>0</v>
      </c>
      <c r="S13" s="43">
        <f>'Daily Data'!B184</f>
        <v>538</v>
      </c>
      <c r="T13" s="16" t="s">
        <v>2</v>
      </c>
      <c r="U13" s="147">
        <f>'Daily Data'!C178</f>
        <v>28</v>
      </c>
      <c r="V13" s="147">
        <f>'Daily Data'!D178</f>
        <v>0</v>
      </c>
      <c r="W13" s="147">
        <f>'Daily Data'!E178</f>
        <v>0</v>
      </c>
      <c r="X13" s="147">
        <f>'Daily Data'!F178</f>
        <v>0</v>
      </c>
      <c r="Y13" s="147">
        <f>'Daily Data'!G178</f>
        <v>0</v>
      </c>
      <c r="Z13" s="147">
        <f>'Daily Data'!H178</f>
        <v>0</v>
      </c>
      <c r="AA13" s="147">
        <f>'Daily Data'!I178</f>
        <v>0</v>
      </c>
      <c r="AB13" s="150">
        <f t="shared" si="12"/>
        <v>28</v>
      </c>
      <c r="AC13" s="21" t="s">
        <v>2</v>
      </c>
      <c r="AD13" s="390">
        <f>'Daily Data'!C174</f>
        <v>3593</v>
      </c>
      <c r="AE13" s="69">
        <f>'Daily Data'!D174</f>
        <v>2598</v>
      </c>
      <c r="AF13" s="69">
        <f>'Daily Data'!E174</f>
        <v>2389</v>
      </c>
      <c r="AG13" s="69">
        <f>'Daily Data'!F174</f>
        <v>3182</v>
      </c>
      <c r="AH13" s="69">
        <f>'Daily Data'!G174</f>
        <v>3422</v>
      </c>
      <c r="AI13" s="69">
        <f>'Daily Data'!H174</f>
        <v>3365</v>
      </c>
      <c r="AJ13" s="399">
        <f>'Daily Data'!I174</f>
        <v>5509</v>
      </c>
      <c r="AK13" s="376">
        <f t="shared" si="35"/>
        <v>24058</v>
      </c>
      <c r="AL13" s="12"/>
      <c r="AN13" s="153" t="s">
        <v>2</v>
      </c>
      <c r="AO13" s="69">
        <f t="shared" si="4"/>
        <v>3593</v>
      </c>
      <c r="AP13" s="69">
        <f t="shared" si="5"/>
        <v>6191</v>
      </c>
      <c r="AQ13" s="69">
        <f t="shared" si="6"/>
        <v>8580</v>
      </c>
      <c r="AR13" s="69">
        <f t="shared" si="7"/>
        <v>11762</v>
      </c>
      <c r="AS13" s="69">
        <f t="shared" si="8"/>
        <v>15184</v>
      </c>
      <c r="AT13" s="69">
        <f t="shared" si="9"/>
        <v>18549</v>
      </c>
      <c r="AU13" s="69">
        <f t="shared" si="10"/>
        <v>24058</v>
      </c>
      <c r="AV13" s="53"/>
      <c r="AW13" s="153" t="s">
        <v>2</v>
      </c>
      <c r="AX13" s="170">
        <f>'Daily Data'!C177</f>
        <v>28</v>
      </c>
      <c r="AY13" s="170">
        <f>'Daily Data'!D177</f>
        <v>36</v>
      </c>
      <c r="AZ13" s="170">
        <f>'Daily Data'!E177</f>
        <v>28</v>
      </c>
      <c r="BA13" s="170">
        <f>'Daily Data'!F177</f>
        <v>32</v>
      </c>
      <c r="BB13" s="170">
        <f>'Daily Data'!G177</f>
        <v>28</v>
      </c>
      <c r="BC13" s="170">
        <f>'Daily Data'!H177</f>
        <v>28</v>
      </c>
      <c r="BD13" s="170">
        <f>'Daily Data'!I177</f>
        <v>28</v>
      </c>
      <c r="BE13" s="170">
        <f>'Daily Data'!B177</f>
        <v>208</v>
      </c>
      <c r="BG13" s="153" t="s">
        <v>2</v>
      </c>
      <c r="BH13" s="69">
        <f>'Daily Data'!C182</f>
        <v>629</v>
      </c>
      <c r="BI13" s="69">
        <f>'Daily Data'!D182</f>
        <v>470</v>
      </c>
      <c r="BJ13" s="69">
        <f>'Daily Data'!E182</f>
        <v>352</v>
      </c>
      <c r="BK13" s="69">
        <f>'Daily Data'!F182</f>
        <v>470</v>
      </c>
      <c r="BL13" s="69">
        <f>'Daily Data'!G182</f>
        <v>352</v>
      </c>
      <c r="BM13" s="69">
        <f>'Daily Data'!H182</f>
        <v>499</v>
      </c>
      <c r="BN13" s="69">
        <f>'Daily Data'!I182</f>
        <v>629</v>
      </c>
      <c r="BO13" s="135">
        <f t="shared" si="46"/>
        <v>3401</v>
      </c>
      <c r="BQ13" s="153" t="s">
        <v>2</v>
      </c>
      <c r="BR13" s="135">
        <f t="shared" si="14"/>
        <v>629</v>
      </c>
      <c r="BS13" s="135">
        <f t="shared" si="15"/>
        <v>1099</v>
      </c>
      <c r="BT13" s="135">
        <f t="shared" si="16"/>
        <v>1451</v>
      </c>
      <c r="BU13" s="135">
        <f t="shared" si="17"/>
        <v>1921</v>
      </c>
      <c r="BV13" s="135">
        <f t="shared" si="18"/>
        <v>2273</v>
      </c>
      <c r="BW13" s="135">
        <f t="shared" si="19"/>
        <v>2772</v>
      </c>
      <c r="BX13" s="135">
        <f t="shared" si="20"/>
        <v>3401</v>
      </c>
      <c r="BZ13" s="153" t="s">
        <v>2</v>
      </c>
      <c r="CA13" s="168">
        <f>'Daily Data'!C185</f>
        <v>0</v>
      </c>
      <c r="CB13" s="168">
        <f>'Daily Data'!D185</f>
        <v>0</v>
      </c>
      <c r="CC13" s="168">
        <f>'Daily Data'!E185</f>
        <v>0</v>
      </c>
      <c r="CD13" s="168">
        <f>'Daily Data'!F185</f>
        <v>0</v>
      </c>
      <c r="CE13" s="168">
        <f>'Daily Data'!G185</f>
        <v>0</v>
      </c>
      <c r="CF13" s="168">
        <f>'Daily Data'!H185</f>
        <v>0</v>
      </c>
      <c r="CG13" s="168">
        <f>'Daily Data'!I185</f>
        <v>0</v>
      </c>
      <c r="CH13" s="168">
        <f>'Daily Data'!B185</f>
        <v>0</v>
      </c>
      <c r="CJ13" s="153" t="s">
        <v>2</v>
      </c>
      <c r="CK13" s="167">
        <f t="shared" si="21"/>
        <v>0</v>
      </c>
      <c r="CL13" s="167">
        <f t="shared" si="22"/>
        <v>0</v>
      </c>
      <c r="CM13" s="167">
        <f t="shared" si="23"/>
        <v>0</v>
      </c>
      <c r="CN13" s="167">
        <f t="shared" si="24"/>
        <v>0</v>
      </c>
      <c r="CO13" s="167">
        <f t="shared" si="25"/>
        <v>0</v>
      </c>
      <c r="CP13" s="167">
        <f t="shared" si="26"/>
        <v>0</v>
      </c>
      <c r="CQ13" s="167">
        <f t="shared" si="27"/>
        <v>0</v>
      </c>
      <c r="CS13" s="153" t="s">
        <v>2</v>
      </c>
      <c r="CT13" s="183">
        <f>'Daily Data'!C186</f>
        <v>0</v>
      </c>
      <c r="CU13" s="183">
        <f>'Daily Data'!D186</f>
        <v>0</v>
      </c>
      <c r="CV13" s="183">
        <f>'Daily Data'!E186</f>
        <v>0</v>
      </c>
      <c r="CW13" s="183">
        <f>'Daily Data'!F186</f>
        <v>0</v>
      </c>
      <c r="CX13" s="183">
        <f>'Daily Data'!G186</f>
        <v>0</v>
      </c>
      <c r="CY13" s="183">
        <f>'Daily Data'!H186</f>
        <v>0</v>
      </c>
      <c r="CZ13" s="183">
        <f>'Daily Data'!I186</f>
        <v>0</v>
      </c>
      <c r="DA13" s="183">
        <f>'Daily Data'!B186</f>
        <v>0</v>
      </c>
      <c r="DC13" s="153" t="s">
        <v>2</v>
      </c>
      <c r="DD13" s="182">
        <f t="shared" si="28"/>
        <v>0</v>
      </c>
      <c r="DE13" s="182">
        <f t="shared" si="29"/>
        <v>0</v>
      </c>
      <c r="DF13" s="182">
        <f t="shared" si="30"/>
        <v>0</v>
      </c>
      <c r="DG13" s="182">
        <f t="shared" si="31"/>
        <v>0</v>
      </c>
      <c r="DH13" s="182">
        <f t="shared" si="32"/>
        <v>0</v>
      </c>
      <c r="DI13" s="182">
        <f t="shared" si="33"/>
        <v>0</v>
      </c>
      <c r="DJ13" s="182">
        <f t="shared" si="34"/>
        <v>0</v>
      </c>
      <c r="DL13" s="153" t="s">
        <v>2</v>
      </c>
      <c r="DM13" s="214">
        <f>'Daily Data'!C179</f>
        <v>0.1996</v>
      </c>
      <c r="DN13" s="214">
        <f>'Daily Data'!D179</f>
        <v>0.19189999999999999</v>
      </c>
      <c r="DO13" s="214">
        <f>'Daily Data'!E179</f>
        <v>0.1804</v>
      </c>
      <c r="DP13" s="214">
        <f>'Daily Data'!F179</f>
        <v>0.2112</v>
      </c>
      <c r="DQ13" s="214">
        <f>'Daily Data'!G179</f>
        <v>0.14330000000000001</v>
      </c>
      <c r="DR13" s="214">
        <f>'Daily Data'!H179</f>
        <v>0.17910000000000001</v>
      </c>
      <c r="DS13" s="214">
        <f>'Daily Data'!B179</f>
        <v>0.18190000000000001</v>
      </c>
    </row>
    <row r="14" spans="1:150" x14ac:dyDescent="0.25">
      <c r="A14" s="21" t="s">
        <v>7</v>
      </c>
      <c r="B14" s="390">
        <f>'Daily Data'!C194</f>
        <v>0</v>
      </c>
      <c r="C14" s="69">
        <f>'Daily Data'!D194</f>
        <v>0</v>
      </c>
      <c r="D14" s="69">
        <f>'Daily Data'!E194</f>
        <v>0</v>
      </c>
      <c r="E14" s="69">
        <f>'Daily Data'!F194</f>
        <v>0</v>
      </c>
      <c r="F14" s="69">
        <f>'Daily Data'!G194</f>
        <v>0</v>
      </c>
      <c r="G14" s="69">
        <f>'Daily Data'!H194</f>
        <v>0</v>
      </c>
      <c r="H14" s="399">
        <f>'Daily Data'!I194</f>
        <v>0</v>
      </c>
      <c r="I14" s="376">
        <f>'Daily Data'!B194</f>
        <v>0</v>
      </c>
      <c r="J14" s="26">
        <f t="shared" si="11"/>
        <v>0</v>
      </c>
      <c r="K14" s="21" t="s">
        <v>7</v>
      </c>
      <c r="L14" s="140">
        <f>'Daily Data'!C205</f>
        <v>0</v>
      </c>
      <c r="M14" s="140">
        <f>'Daily Data'!D205</f>
        <v>0</v>
      </c>
      <c r="N14" s="140">
        <f>'Daily Data'!E205</f>
        <v>0</v>
      </c>
      <c r="O14" s="140">
        <f>'Daily Data'!F205</f>
        <v>0</v>
      </c>
      <c r="P14" s="140">
        <f>'Daily Data'!G205</f>
        <v>0</v>
      </c>
      <c r="Q14" s="140">
        <f>'Daily Data'!H205</f>
        <v>0</v>
      </c>
      <c r="R14" s="140">
        <f>'Daily Data'!I205</f>
        <v>0</v>
      </c>
      <c r="S14" s="43">
        <f>'Daily Data'!B205</f>
        <v>0</v>
      </c>
      <c r="T14" s="16" t="s">
        <v>7</v>
      </c>
      <c r="U14" s="147">
        <f>'Daily Data'!C199</f>
        <v>0</v>
      </c>
      <c r="V14" s="147">
        <f>'Daily Data'!D199</f>
        <v>0</v>
      </c>
      <c r="W14" s="147">
        <f>'Daily Data'!E199</f>
        <v>0</v>
      </c>
      <c r="X14" s="147">
        <f>'Daily Data'!F199</f>
        <v>0</v>
      </c>
      <c r="Y14" s="147">
        <f>'Daily Data'!G199</f>
        <v>0</v>
      </c>
      <c r="Z14" s="147">
        <f>'Daily Data'!H199</f>
        <v>0</v>
      </c>
      <c r="AA14" s="147">
        <f>'Daily Data'!I199</f>
        <v>0</v>
      </c>
      <c r="AB14" s="150">
        <f t="shared" si="12"/>
        <v>0</v>
      </c>
      <c r="AC14" s="21" t="s">
        <v>7</v>
      </c>
      <c r="AD14" s="390">
        <f>'Daily Data'!C195</f>
        <v>0</v>
      </c>
      <c r="AE14" s="69">
        <f>'Daily Data'!D195</f>
        <v>0</v>
      </c>
      <c r="AF14" s="69">
        <f>'Daily Data'!E195</f>
        <v>0</v>
      </c>
      <c r="AG14" s="69">
        <f>'Daily Data'!F195</f>
        <v>0</v>
      </c>
      <c r="AH14" s="69">
        <f>'Daily Data'!G195</f>
        <v>0</v>
      </c>
      <c r="AI14" s="69">
        <f>'Daily Data'!H195</f>
        <v>0</v>
      </c>
      <c r="AJ14" s="399">
        <f>'Daily Data'!I195</f>
        <v>0</v>
      </c>
      <c r="AK14" s="376">
        <f t="shared" si="35"/>
        <v>0</v>
      </c>
      <c r="AL14" s="12"/>
      <c r="AN14" s="153" t="s">
        <v>7</v>
      </c>
      <c r="AO14" s="69">
        <f t="shared" si="4"/>
        <v>0</v>
      </c>
      <c r="AP14" s="69">
        <f t="shared" si="5"/>
        <v>0</v>
      </c>
      <c r="AQ14" s="69">
        <f t="shared" si="6"/>
        <v>0</v>
      </c>
      <c r="AR14" s="69">
        <f t="shared" si="7"/>
        <v>0</v>
      </c>
      <c r="AS14" s="69">
        <f t="shared" si="8"/>
        <v>0</v>
      </c>
      <c r="AT14" s="69">
        <f t="shared" si="9"/>
        <v>0</v>
      </c>
      <c r="AU14" s="69">
        <f t="shared" si="10"/>
        <v>0</v>
      </c>
      <c r="AV14" s="53"/>
      <c r="AW14" s="153" t="s">
        <v>7</v>
      </c>
      <c r="AX14" s="170">
        <f>'Daily Data'!C198</f>
        <v>0</v>
      </c>
      <c r="AY14" s="170">
        <f>'Daily Data'!D198</f>
        <v>0</v>
      </c>
      <c r="AZ14" s="170">
        <f>'Daily Data'!E198</f>
        <v>0</v>
      </c>
      <c r="BA14" s="170">
        <f>'Daily Data'!F198</f>
        <v>0</v>
      </c>
      <c r="BB14" s="170">
        <f>'Daily Data'!G198</f>
        <v>0</v>
      </c>
      <c r="BC14" s="170">
        <f>'Daily Data'!H198</f>
        <v>0</v>
      </c>
      <c r="BD14" s="170">
        <f>'Daily Data'!I198</f>
        <v>0</v>
      </c>
      <c r="BE14" s="170">
        <f>'Daily Data'!B198</f>
        <v>0</v>
      </c>
      <c r="BG14" s="153" t="s">
        <v>7</v>
      </c>
      <c r="BH14" s="69">
        <f>'Daily Data'!C203</f>
        <v>0</v>
      </c>
      <c r="BI14" s="69">
        <f>'Daily Data'!D203</f>
        <v>0</v>
      </c>
      <c r="BJ14" s="69">
        <f>'Daily Data'!E203</f>
        <v>0</v>
      </c>
      <c r="BK14" s="69">
        <f>'Daily Data'!F203</f>
        <v>0</v>
      </c>
      <c r="BL14" s="69">
        <f>'Daily Data'!G203</f>
        <v>0</v>
      </c>
      <c r="BM14" s="69">
        <f>'Daily Data'!H203</f>
        <v>0</v>
      </c>
      <c r="BN14" s="69">
        <f>'Daily Data'!I203</f>
        <v>0</v>
      </c>
      <c r="BO14" s="135">
        <f t="shared" si="46"/>
        <v>0</v>
      </c>
      <c r="BQ14" s="153" t="s">
        <v>7</v>
      </c>
      <c r="BR14" s="135">
        <f t="shared" si="14"/>
        <v>0</v>
      </c>
      <c r="BS14" s="135">
        <f t="shared" si="15"/>
        <v>0</v>
      </c>
      <c r="BT14" s="135">
        <f t="shared" si="16"/>
        <v>0</v>
      </c>
      <c r="BU14" s="135">
        <f t="shared" si="17"/>
        <v>0</v>
      </c>
      <c r="BV14" s="135">
        <f t="shared" si="18"/>
        <v>0</v>
      </c>
      <c r="BW14" s="135">
        <f t="shared" si="19"/>
        <v>0</v>
      </c>
      <c r="BX14" s="135">
        <f t="shared" si="20"/>
        <v>0</v>
      </c>
      <c r="BZ14" s="153" t="s">
        <v>7</v>
      </c>
      <c r="CA14" s="168">
        <f>'Daily Data'!C206</f>
        <v>0</v>
      </c>
      <c r="CB14" s="168">
        <f>'Daily Data'!D206</f>
        <v>0</v>
      </c>
      <c r="CC14" s="168">
        <f>'Daily Data'!E206</f>
        <v>0</v>
      </c>
      <c r="CD14" s="168">
        <f>'Daily Data'!F206</f>
        <v>0</v>
      </c>
      <c r="CE14" s="168">
        <f>'Daily Data'!G206</f>
        <v>0</v>
      </c>
      <c r="CF14" s="168">
        <f>'Daily Data'!H206</f>
        <v>0</v>
      </c>
      <c r="CG14" s="168">
        <f>'Daily Data'!I206</f>
        <v>0</v>
      </c>
      <c r="CH14" s="168">
        <f>'Daily Data'!B206</f>
        <v>0</v>
      </c>
      <c r="CJ14" s="153" t="s">
        <v>7</v>
      </c>
      <c r="CK14" s="167">
        <f t="shared" si="21"/>
        <v>0</v>
      </c>
      <c r="CL14" s="167">
        <f t="shared" si="22"/>
        <v>0</v>
      </c>
      <c r="CM14" s="167">
        <f t="shared" si="23"/>
        <v>0</v>
      </c>
      <c r="CN14" s="167">
        <f t="shared" si="24"/>
        <v>0</v>
      </c>
      <c r="CO14" s="167">
        <f t="shared" si="25"/>
        <v>0</v>
      </c>
      <c r="CP14" s="167">
        <f t="shared" si="26"/>
        <v>0</v>
      </c>
      <c r="CQ14" s="167">
        <f t="shared" si="27"/>
        <v>0</v>
      </c>
      <c r="CS14" s="153" t="s">
        <v>7</v>
      </c>
      <c r="CT14" s="183">
        <f>'Daily Data'!C207</f>
        <v>0</v>
      </c>
      <c r="CU14" s="183">
        <f>'Daily Data'!D207</f>
        <v>0</v>
      </c>
      <c r="CV14" s="183">
        <f>'Daily Data'!E207</f>
        <v>0</v>
      </c>
      <c r="CW14" s="183">
        <f>'Daily Data'!F207</f>
        <v>0</v>
      </c>
      <c r="CX14" s="183">
        <f>'Daily Data'!G207</f>
        <v>0</v>
      </c>
      <c r="CY14" s="183">
        <f>'Daily Data'!H207</f>
        <v>0</v>
      </c>
      <c r="CZ14" s="183">
        <f>'Daily Data'!I207</f>
        <v>0</v>
      </c>
      <c r="DA14" s="183">
        <f>'Daily Data'!B207</f>
        <v>0</v>
      </c>
      <c r="DC14" s="153" t="s">
        <v>7</v>
      </c>
      <c r="DD14" s="182">
        <f t="shared" si="28"/>
        <v>0</v>
      </c>
      <c r="DE14" s="182">
        <f t="shared" si="29"/>
        <v>0</v>
      </c>
      <c r="DF14" s="182">
        <f t="shared" si="30"/>
        <v>0</v>
      </c>
      <c r="DG14" s="182">
        <f t="shared" si="31"/>
        <v>0</v>
      </c>
      <c r="DH14" s="182">
        <f t="shared" si="32"/>
        <v>0</v>
      </c>
      <c r="DI14" s="182">
        <f t="shared" si="33"/>
        <v>0</v>
      </c>
      <c r="DJ14" s="182">
        <f t="shared" si="34"/>
        <v>0</v>
      </c>
      <c r="DL14" s="153" t="s">
        <v>7</v>
      </c>
      <c r="DM14" s="214">
        <f>'Daily Data'!C200</f>
        <v>0</v>
      </c>
      <c r="DN14" s="214">
        <f>'Daily Data'!D200</f>
        <v>0</v>
      </c>
      <c r="DO14" s="214">
        <f>'Daily Data'!E200</f>
        <v>0</v>
      </c>
      <c r="DP14" s="214">
        <f>'Daily Data'!F200</f>
        <v>0</v>
      </c>
      <c r="DQ14" s="214">
        <f>'Daily Data'!G200</f>
        <v>0</v>
      </c>
      <c r="DR14" s="214">
        <f>'Daily Data'!H200</f>
        <v>0</v>
      </c>
      <c r="DS14" s="214">
        <f>'Daily Data'!B200</f>
        <v>0</v>
      </c>
    </row>
    <row r="15" spans="1:150" x14ac:dyDescent="0.25">
      <c r="A15" s="21" t="s">
        <v>4</v>
      </c>
      <c r="B15" s="390">
        <f>'Daily Data'!C215</f>
        <v>7321</v>
      </c>
      <c r="C15" s="69">
        <f>'Daily Data'!D215</f>
        <v>0</v>
      </c>
      <c r="D15" s="69">
        <f>'Daily Data'!E215</f>
        <v>0</v>
      </c>
      <c r="E15" s="69">
        <f>'Daily Data'!F215</f>
        <v>0</v>
      </c>
      <c r="F15" s="69">
        <f>'Daily Data'!G215</f>
        <v>0</v>
      </c>
      <c r="G15" s="69">
        <f>'Daily Data'!H215</f>
        <v>0</v>
      </c>
      <c r="H15" s="399">
        <f>'Daily Data'!I215</f>
        <v>0</v>
      </c>
      <c r="I15" s="376">
        <f>'Daily Data'!B215</f>
        <v>7321</v>
      </c>
      <c r="J15" s="26"/>
      <c r="K15" s="153" t="s">
        <v>4</v>
      </c>
      <c r="L15" s="140">
        <f>'Daily Data'!C226</f>
        <v>681</v>
      </c>
      <c r="M15" s="140">
        <f>'Daily Data'!D226</f>
        <v>0</v>
      </c>
      <c r="N15" s="140">
        <f>'Daily Data'!E226</f>
        <v>0</v>
      </c>
      <c r="O15" s="140">
        <f>'Daily Data'!F226</f>
        <v>0</v>
      </c>
      <c r="P15" s="140">
        <f>'Daily Data'!G226</f>
        <v>0</v>
      </c>
      <c r="Q15" s="140">
        <f>'Daily Data'!H226</f>
        <v>0</v>
      </c>
      <c r="R15" s="140">
        <f>'Daily Data'!I226</f>
        <v>0</v>
      </c>
      <c r="S15" s="43">
        <f>'Daily Data'!B226</f>
        <v>681</v>
      </c>
      <c r="T15" s="16" t="s">
        <v>4</v>
      </c>
      <c r="U15" s="147">
        <f>'Daily Data'!C220</f>
        <v>28</v>
      </c>
      <c r="V15" s="147">
        <f>'Daily Data'!D220</f>
        <v>0</v>
      </c>
      <c r="W15" s="147">
        <f>'Daily Data'!E220</f>
        <v>0</v>
      </c>
      <c r="X15" s="147">
        <f>'Daily Data'!F220</f>
        <v>0</v>
      </c>
      <c r="Y15" s="147">
        <f>'Daily Data'!G220</f>
        <v>0</v>
      </c>
      <c r="Z15" s="147">
        <f>'Daily Data'!H220</f>
        <v>0</v>
      </c>
      <c r="AA15" s="147">
        <f>'Daily Data'!I220</f>
        <v>0</v>
      </c>
      <c r="AB15" s="150">
        <f t="shared" si="12"/>
        <v>28</v>
      </c>
      <c r="AC15" s="21" t="s">
        <v>4</v>
      </c>
      <c r="AD15" s="390">
        <f>'Daily Data'!C216</f>
        <v>11309</v>
      </c>
      <c r="AE15" s="69">
        <f>'Daily Data'!D216</f>
        <v>8944</v>
      </c>
      <c r="AF15" s="69">
        <f>'Daily Data'!E216</f>
        <v>7803</v>
      </c>
      <c r="AG15" s="69">
        <f>'Daily Data'!F216</f>
        <v>7449</v>
      </c>
      <c r="AH15" s="69">
        <f>'Daily Data'!G216</f>
        <v>8042</v>
      </c>
      <c r="AI15" s="69">
        <f>'Daily Data'!H216</f>
        <v>8354</v>
      </c>
      <c r="AJ15" s="399">
        <f>'Daily Data'!I216</f>
        <v>11734</v>
      </c>
      <c r="AK15" s="376">
        <f t="shared" si="35"/>
        <v>63635</v>
      </c>
      <c r="AL15" s="12"/>
      <c r="AN15" s="153" t="s">
        <v>4</v>
      </c>
      <c r="AO15" s="69">
        <f t="shared" ref="AO15" si="47">AD15</f>
        <v>11309</v>
      </c>
      <c r="AP15" s="69">
        <f t="shared" ref="AP15" si="48">SUM(AD15:AE15)</f>
        <v>20253</v>
      </c>
      <c r="AQ15" s="69">
        <f t="shared" ref="AQ15" si="49">SUM(AD15:AF15)</f>
        <v>28056</v>
      </c>
      <c r="AR15" s="69">
        <f t="shared" ref="AR15" si="50">SUM(AD15:AG15)</f>
        <v>35505</v>
      </c>
      <c r="AS15" s="69">
        <f t="shared" ref="AS15" si="51">SUM(AD15:AH15)</f>
        <v>43547</v>
      </c>
      <c r="AT15" s="69">
        <f t="shared" ref="AT15" si="52">SUM(AD15:AI15)</f>
        <v>51901</v>
      </c>
      <c r="AU15" s="69">
        <f t="shared" ref="AU15" si="53">SUM(AD15:AJ15)</f>
        <v>63635</v>
      </c>
      <c r="AV15" s="53"/>
      <c r="AW15" s="153" t="s">
        <v>4</v>
      </c>
      <c r="AX15" s="170">
        <f>'Daily Data'!C219</f>
        <v>24</v>
      </c>
      <c r="AY15" s="170">
        <f>'Daily Data'!D219</f>
        <v>32</v>
      </c>
      <c r="AZ15" s="170">
        <f>'Daily Data'!E219</f>
        <v>32</v>
      </c>
      <c r="BA15" s="170">
        <f>'Daily Data'!F219</f>
        <v>32</v>
      </c>
      <c r="BB15" s="170">
        <f>'Daily Data'!G219</f>
        <v>29</v>
      </c>
      <c r="BC15" s="170">
        <f>'Daily Data'!H219</f>
        <v>32</v>
      </c>
      <c r="BD15" s="170">
        <f>'Daily Data'!I219</f>
        <v>32</v>
      </c>
      <c r="BE15" s="170">
        <f>'Daily Data'!B219</f>
        <v>213</v>
      </c>
      <c r="BG15" s="153" t="s">
        <v>4</v>
      </c>
      <c r="BH15" s="69">
        <f>'Daily Data'!C224</f>
        <v>801</v>
      </c>
      <c r="BI15" s="69">
        <f>'Daily Data'!D224</f>
        <v>648</v>
      </c>
      <c r="BJ15" s="69">
        <f>'Daily Data'!E224</f>
        <v>616</v>
      </c>
      <c r="BK15" s="69">
        <f>'Daily Data'!F224</f>
        <v>479</v>
      </c>
      <c r="BL15" s="69">
        <f>'Daily Data'!G224</f>
        <v>500</v>
      </c>
      <c r="BM15" s="69">
        <f>'Daily Data'!H224</f>
        <v>690</v>
      </c>
      <c r="BN15" s="69">
        <f>'Daily Data'!I224</f>
        <v>769</v>
      </c>
      <c r="BO15" s="135">
        <f t="shared" si="46"/>
        <v>4503</v>
      </c>
      <c r="BQ15" s="153" t="s">
        <v>4</v>
      </c>
      <c r="BR15" s="135">
        <f t="shared" si="14"/>
        <v>801</v>
      </c>
      <c r="BS15" s="135">
        <f t="shared" si="15"/>
        <v>1449</v>
      </c>
      <c r="BT15" s="135">
        <f t="shared" si="16"/>
        <v>2065</v>
      </c>
      <c r="BU15" s="135">
        <f t="shared" si="17"/>
        <v>2544</v>
      </c>
      <c r="BV15" s="135">
        <f t="shared" si="18"/>
        <v>3044</v>
      </c>
      <c r="BW15" s="135">
        <f t="shared" si="19"/>
        <v>3734</v>
      </c>
      <c r="BX15" s="135">
        <f t="shared" si="20"/>
        <v>4503</v>
      </c>
      <c r="BZ15" s="153" t="s">
        <v>4</v>
      </c>
      <c r="CA15" s="168">
        <f>'Daily Data'!C227</f>
        <v>0.3</v>
      </c>
      <c r="CB15" s="168">
        <f>'Daily Data'!D227</f>
        <v>0</v>
      </c>
      <c r="CC15" s="168">
        <f>'Daily Data'!E227</f>
        <v>0</v>
      </c>
      <c r="CD15" s="168">
        <f>'Daily Data'!F227</f>
        <v>0</v>
      </c>
      <c r="CE15" s="168">
        <f>'Daily Data'!G227</f>
        <v>0</v>
      </c>
      <c r="CF15" s="168">
        <f>'Daily Data'!H227</f>
        <v>0</v>
      </c>
      <c r="CG15" s="168">
        <f>'Daily Data'!I227</f>
        <v>0</v>
      </c>
      <c r="CH15" s="168">
        <f>'Daily Data'!B227</f>
        <v>0.3</v>
      </c>
      <c r="CJ15" s="153" t="s">
        <v>4</v>
      </c>
      <c r="CK15" s="167">
        <f t="shared" si="21"/>
        <v>0.3</v>
      </c>
      <c r="CL15" s="167">
        <f t="shared" si="22"/>
        <v>0.3</v>
      </c>
      <c r="CM15" s="167">
        <f t="shared" si="23"/>
        <v>0.3</v>
      </c>
      <c r="CN15" s="167">
        <f t="shared" si="24"/>
        <v>0.3</v>
      </c>
      <c r="CO15" s="167">
        <f t="shared" si="25"/>
        <v>0.3</v>
      </c>
      <c r="CP15" s="167">
        <f t="shared" si="26"/>
        <v>0.3</v>
      </c>
      <c r="CQ15" s="167">
        <f t="shared" si="27"/>
        <v>0.3</v>
      </c>
      <c r="CS15" s="153" t="s">
        <v>4</v>
      </c>
      <c r="CT15" s="183">
        <f>'Daily Data'!C228</f>
        <v>3</v>
      </c>
      <c r="CU15" s="183">
        <f>'Daily Data'!D228</f>
        <v>0</v>
      </c>
      <c r="CV15" s="183">
        <f>'Daily Data'!E228</f>
        <v>0</v>
      </c>
      <c r="CW15" s="183">
        <f>'Daily Data'!F228</f>
        <v>0</v>
      </c>
      <c r="CX15" s="183">
        <f>'Daily Data'!G228</f>
        <v>0</v>
      </c>
      <c r="CY15" s="183">
        <f>'Daily Data'!H228</f>
        <v>0</v>
      </c>
      <c r="CZ15" s="183">
        <f>'Daily Data'!I228</f>
        <v>0</v>
      </c>
      <c r="DA15" s="183">
        <f>'Daily Data'!B228</f>
        <v>3</v>
      </c>
      <c r="DC15" s="153" t="s">
        <v>4</v>
      </c>
      <c r="DD15" s="182">
        <f t="shared" si="28"/>
        <v>3</v>
      </c>
      <c r="DE15" s="182">
        <f t="shared" si="29"/>
        <v>3</v>
      </c>
      <c r="DF15" s="182">
        <f t="shared" si="30"/>
        <v>3</v>
      </c>
      <c r="DG15" s="182">
        <f t="shared" si="31"/>
        <v>3</v>
      </c>
      <c r="DH15" s="182">
        <f t="shared" si="32"/>
        <v>3</v>
      </c>
      <c r="DI15" s="182">
        <f t="shared" si="33"/>
        <v>3</v>
      </c>
      <c r="DJ15" s="182">
        <f t="shared" si="34"/>
        <v>3</v>
      </c>
      <c r="DL15" s="153" t="s">
        <v>4</v>
      </c>
      <c r="DM15" s="214">
        <f>'Daily Data'!C221</f>
        <v>0.12909999999999999</v>
      </c>
      <c r="DN15" s="214">
        <f>'Daily Data'!D221</f>
        <v>0.1474</v>
      </c>
      <c r="DO15" s="214">
        <f>'Daily Data'!E221</f>
        <v>0.15409999999999999</v>
      </c>
      <c r="DP15" s="214">
        <f>'Daily Data'!F221</f>
        <v>0.11260000000000001</v>
      </c>
      <c r="DQ15" s="214">
        <f>'Daily Data'!G221</f>
        <v>0.1099</v>
      </c>
      <c r="DR15" s="214">
        <f>'Daily Data'!H221</f>
        <v>0.1421</v>
      </c>
      <c r="DS15" s="214">
        <f>'Daily Data'!B221</f>
        <v>0.13239999999999999</v>
      </c>
    </row>
    <row r="16" spans="1:150" x14ac:dyDescent="0.25">
      <c r="A16" s="21" t="s">
        <v>53</v>
      </c>
      <c r="B16" s="390">
        <f>'Daily Data'!C236</f>
        <v>945</v>
      </c>
      <c r="C16" s="69">
        <f>'Daily Data'!D236</f>
        <v>0</v>
      </c>
      <c r="D16" s="69">
        <f>'Daily Data'!E236</f>
        <v>0</v>
      </c>
      <c r="E16" s="69">
        <f>'Daily Data'!F236</f>
        <v>0</v>
      </c>
      <c r="F16" s="69">
        <f>'Daily Data'!G236</f>
        <v>0</v>
      </c>
      <c r="G16" s="69">
        <f>'Daily Data'!H236</f>
        <v>0</v>
      </c>
      <c r="H16" s="399">
        <f>'Daily Data'!I236</f>
        <v>0</v>
      </c>
      <c r="I16" s="376">
        <f>'Daily Data'!B236</f>
        <v>945</v>
      </c>
      <c r="J16" s="26">
        <f t="shared" si="11"/>
        <v>8</v>
      </c>
      <c r="K16" s="21" t="s">
        <v>53</v>
      </c>
      <c r="L16" s="140">
        <f>'Daily Data'!C247</f>
        <v>101</v>
      </c>
      <c r="M16" s="140">
        <f>'Daily Data'!D247</f>
        <v>0</v>
      </c>
      <c r="N16" s="140">
        <f>'Daily Data'!E247</f>
        <v>0</v>
      </c>
      <c r="O16" s="140">
        <f>'Daily Data'!F247</f>
        <v>0</v>
      </c>
      <c r="P16" s="140">
        <f>'Daily Data'!G247</f>
        <v>0</v>
      </c>
      <c r="Q16" s="140">
        <f>'Daily Data'!H247</f>
        <v>0</v>
      </c>
      <c r="R16" s="140">
        <f>'Daily Data'!I247</f>
        <v>0</v>
      </c>
      <c r="S16" s="43">
        <f>'Daily Data'!B247</f>
        <v>101</v>
      </c>
      <c r="T16" s="16" t="s">
        <v>53</v>
      </c>
      <c r="U16" s="147">
        <f>'Daily Data'!C241</f>
        <v>8</v>
      </c>
      <c r="V16" s="147">
        <f>'Daily Data'!D241</f>
        <v>0</v>
      </c>
      <c r="W16" s="147">
        <f>'Daily Data'!E241</f>
        <v>0</v>
      </c>
      <c r="X16" s="147">
        <f>'Daily Data'!F241</f>
        <v>0</v>
      </c>
      <c r="Y16" s="147">
        <f>'Daily Data'!G241</f>
        <v>0</v>
      </c>
      <c r="Z16" s="147">
        <f>'Daily Data'!H241</f>
        <v>0</v>
      </c>
      <c r="AA16" s="147">
        <f>'Daily Data'!I241</f>
        <v>0</v>
      </c>
      <c r="AB16" s="150">
        <f t="shared" si="12"/>
        <v>8</v>
      </c>
      <c r="AC16" s="21" t="s">
        <v>53</v>
      </c>
      <c r="AD16" s="390">
        <f>'Daily Data'!C237</f>
        <v>0</v>
      </c>
      <c r="AE16" s="69">
        <f>'Daily Data'!D237</f>
        <v>0</v>
      </c>
      <c r="AF16" s="69">
        <f>'Daily Data'!E237</f>
        <v>0</v>
      </c>
      <c r="AG16" s="69">
        <f>'Daily Data'!F237</f>
        <v>0</v>
      </c>
      <c r="AH16" s="69">
        <f>'Daily Data'!G237</f>
        <v>0</v>
      </c>
      <c r="AI16" s="69">
        <f>'Daily Data'!H237</f>
        <v>0</v>
      </c>
      <c r="AJ16" s="399">
        <f>'Daily Data'!I237</f>
        <v>0</v>
      </c>
      <c r="AK16" s="376">
        <f t="shared" si="35"/>
        <v>0</v>
      </c>
      <c r="AL16" s="12"/>
      <c r="AN16" s="153" t="s">
        <v>53</v>
      </c>
      <c r="AO16" s="69">
        <f t="shared" ref="AO16:AO23" si="54">AD16</f>
        <v>0</v>
      </c>
      <c r="AP16" s="69">
        <f t="shared" ref="AP16:AP23" si="55">SUM(AD16:AE16)</f>
        <v>0</v>
      </c>
      <c r="AQ16" s="69">
        <f t="shared" ref="AQ16:AQ23" si="56">SUM(AD16:AF16)</f>
        <v>0</v>
      </c>
      <c r="AR16" s="69">
        <f t="shared" ref="AR16:AR23" si="57">SUM(AD16:AG16)</f>
        <v>0</v>
      </c>
      <c r="AS16" s="69">
        <f t="shared" ref="AS16:AS23" si="58">SUM(AD16:AH16)</f>
        <v>0</v>
      </c>
      <c r="AT16" s="69">
        <f t="shared" ref="AT16:AT23" si="59">SUM(AD16:AI16)</f>
        <v>0</v>
      </c>
      <c r="AU16" s="69">
        <f t="shared" ref="AU16:AU23" si="60">SUM(AD16:AJ16)</f>
        <v>0</v>
      </c>
      <c r="AV16" s="53"/>
      <c r="AW16" s="153" t="s">
        <v>53</v>
      </c>
      <c r="AX16" s="170">
        <f>'Daily Data'!C240</f>
        <v>14</v>
      </c>
      <c r="AY16" s="170">
        <f>'Daily Data'!D240</f>
        <v>8</v>
      </c>
      <c r="AZ16" s="170">
        <f>'Daily Data'!E240</f>
        <v>14</v>
      </c>
      <c r="BA16" s="170">
        <f>'Daily Data'!F240</f>
        <v>14</v>
      </c>
      <c r="BB16" s="170">
        <f>'Daily Data'!G240</f>
        <v>14</v>
      </c>
      <c r="BC16" s="170">
        <f>'Daily Data'!H240</f>
        <v>12</v>
      </c>
      <c r="BD16" s="170">
        <f>'Daily Data'!I240</f>
        <v>12</v>
      </c>
      <c r="BE16" s="170">
        <f>'Daily Data'!B240</f>
        <v>88</v>
      </c>
      <c r="BG16" s="153" t="s">
        <v>53</v>
      </c>
      <c r="BH16" s="69">
        <f>'Daily Data'!C245</f>
        <v>94</v>
      </c>
      <c r="BI16" s="69">
        <f>'Daily Data'!D245</f>
        <v>183</v>
      </c>
      <c r="BJ16" s="69">
        <f>'Daily Data'!E245</f>
        <v>183</v>
      </c>
      <c r="BK16" s="69">
        <f>'Daily Data'!F245</f>
        <v>183</v>
      </c>
      <c r="BL16" s="69">
        <f>'Daily Data'!G245</f>
        <v>94</v>
      </c>
      <c r="BM16" s="69">
        <f>'Daily Data'!H245</f>
        <v>183</v>
      </c>
      <c r="BN16" s="69">
        <f>'Daily Data'!I245</f>
        <v>183</v>
      </c>
      <c r="BO16" s="135">
        <f t="shared" si="46"/>
        <v>1103</v>
      </c>
      <c r="BQ16" s="153" t="s">
        <v>53</v>
      </c>
      <c r="BR16" s="135">
        <f t="shared" si="14"/>
        <v>94</v>
      </c>
      <c r="BS16" s="135">
        <f t="shared" si="15"/>
        <v>277</v>
      </c>
      <c r="BT16" s="135">
        <f t="shared" si="16"/>
        <v>460</v>
      </c>
      <c r="BU16" s="135">
        <f t="shared" si="17"/>
        <v>643</v>
      </c>
      <c r="BV16" s="135">
        <f t="shared" si="18"/>
        <v>737</v>
      </c>
      <c r="BW16" s="135">
        <f t="shared" si="19"/>
        <v>920</v>
      </c>
      <c r="BX16" s="135">
        <f t="shared" si="20"/>
        <v>1103</v>
      </c>
      <c r="BZ16" s="153" t="s">
        <v>53</v>
      </c>
      <c r="CA16" s="168">
        <f>'Daily Data'!C248</f>
        <v>0.3</v>
      </c>
      <c r="CB16" s="168">
        <f>'Daily Data'!D248</f>
        <v>0</v>
      </c>
      <c r="CC16" s="168">
        <f>'Daily Data'!E248</f>
        <v>0</v>
      </c>
      <c r="CD16" s="168">
        <f>'Daily Data'!F248</f>
        <v>0</v>
      </c>
      <c r="CE16" s="168">
        <f>'Daily Data'!G248</f>
        <v>0</v>
      </c>
      <c r="CF16" s="168">
        <f>'Daily Data'!H248</f>
        <v>0</v>
      </c>
      <c r="CG16" s="168">
        <f>'Daily Data'!I248</f>
        <v>0</v>
      </c>
      <c r="CH16" s="168">
        <f>'Daily Data'!B248</f>
        <v>0.3</v>
      </c>
      <c r="CJ16" s="153" t="s">
        <v>53</v>
      </c>
      <c r="CK16" s="167">
        <f t="shared" si="21"/>
        <v>0.3</v>
      </c>
      <c r="CL16" s="167">
        <f t="shared" si="22"/>
        <v>0.3</v>
      </c>
      <c r="CM16" s="167">
        <f t="shared" si="23"/>
        <v>0.3</v>
      </c>
      <c r="CN16" s="167">
        <f t="shared" si="24"/>
        <v>0.3</v>
      </c>
      <c r="CO16" s="167">
        <f t="shared" si="25"/>
        <v>0.3</v>
      </c>
      <c r="CP16" s="167">
        <f t="shared" si="26"/>
        <v>0.3</v>
      </c>
      <c r="CQ16" s="167">
        <f t="shared" si="27"/>
        <v>0.3</v>
      </c>
      <c r="CS16" s="153" t="s">
        <v>53</v>
      </c>
      <c r="CT16" s="183">
        <f>'Daily Data'!C249</f>
        <v>1</v>
      </c>
      <c r="CU16" s="183">
        <f>'Daily Data'!D249</f>
        <v>0</v>
      </c>
      <c r="CV16" s="183">
        <f>'Daily Data'!E249</f>
        <v>0</v>
      </c>
      <c r="CW16" s="183">
        <f>'Daily Data'!F249</f>
        <v>0</v>
      </c>
      <c r="CX16" s="183">
        <f>'Daily Data'!G249</f>
        <v>0</v>
      </c>
      <c r="CY16" s="183">
        <f>'Daily Data'!H249</f>
        <v>0</v>
      </c>
      <c r="CZ16" s="183">
        <f>'Daily Data'!I249</f>
        <v>0</v>
      </c>
      <c r="DA16" s="183">
        <f>'Daily Data'!B249</f>
        <v>1</v>
      </c>
      <c r="DC16" s="153" t="s">
        <v>53</v>
      </c>
      <c r="DD16" s="182">
        <f t="shared" si="28"/>
        <v>1</v>
      </c>
      <c r="DE16" s="182">
        <f t="shared" si="29"/>
        <v>1</v>
      </c>
      <c r="DF16" s="182">
        <f t="shared" si="30"/>
        <v>1</v>
      </c>
      <c r="DG16" s="182">
        <f t="shared" si="31"/>
        <v>1</v>
      </c>
      <c r="DH16" s="182">
        <f t="shared" si="32"/>
        <v>1</v>
      </c>
      <c r="DI16" s="182">
        <f t="shared" si="33"/>
        <v>1</v>
      </c>
      <c r="DJ16" s="182">
        <f t="shared" si="34"/>
        <v>1</v>
      </c>
      <c r="DL16" s="153" t="s">
        <v>53</v>
      </c>
      <c r="DM16" s="214">
        <f>'Daily Data'!C242</f>
        <v>7.2700000000000001E-2</v>
      </c>
      <c r="DN16" s="214">
        <f>'Daily Data'!D242</f>
        <v>0.1424</v>
      </c>
      <c r="DO16" s="214">
        <f>'Daily Data'!E242</f>
        <v>0.1424</v>
      </c>
      <c r="DP16" s="214">
        <f>'Daily Data'!F242</f>
        <v>0.1424</v>
      </c>
      <c r="DQ16" s="214">
        <f>'Daily Data'!G242</f>
        <v>7.2700000000000001E-2</v>
      </c>
      <c r="DR16" s="214">
        <f>'Daily Data'!H242</f>
        <v>0.1424</v>
      </c>
      <c r="DS16" s="214">
        <f>'Daily Data'!B242</f>
        <v>0.1225</v>
      </c>
    </row>
    <row r="17" spans="1:123" x14ac:dyDescent="0.25">
      <c r="A17" s="21" t="s">
        <v>5</v>
      </c>
      <c r="B17" s="390">
        <f>'Daily Data'!C257</f>
        <v>6869</v>
      </c>
      <c r="C17" s="69">
        <f>'Daily Data'!D257</f>
        <v>0</v>
      </c>
      <c r="D17" s="69">
        <f>'Daily Data'!E257</f>
        <v>0</v>
      </c>
      <c r="E17" s="69">
        <f>'Daily Data'!F257</f>
        <v>0</v>
      </c>
      <c r="F17" s="69">
        <f>'Daily Data'!G257</f>
        <v>0</v>
      </c>
      <c r="G17" s="69">
        <f>'Daily Data'!H257</f>
        <v>0</v>
      </c>
      <c r="H17" s="399">
        <f>'Daily Data'!I257</f>
        <v>0</v>
      </c>
      <c r="I17" s="376">
        <f>'Daily Data'!B257</f>
        <v>6869</v>
      </c>
      <c r="J17" s="26">
        <f t="shared" si="11"/>
        <v>24</v>
      </c>
      <c r="K17" s="21" t="s">
        <v>5</v>
      </c>
      <c r="L17" s="140">
        <f>'Daily Data'!C268</f>
        <v>569</v>
      </c>
      <c r="M17" s="140">
        <f>'Daily Data'!D268</f>
        <v>0</v>
      </c>
      <c r="N17" s="140">
        <f>'Daily Data'!E268</f>
        <v>0</v>
      </c>
      <c r="O17" s="140">
        <f>'Daily Data'!F268</f>
        <v>0</v>
      </c>
      <c r="P17" s="140">
        <f>'Daily Data'!G268</f>
        <v>0</v>
      </c>
      <c r="Q17" s="140">
        <f>'Daily Data'!H268</f>
        <v>0</v>
      </c>
      <c r="R17" s="140">
        <f>'Daily Data'!I268</f>
        <v>0</v>
      </c>
      <c r="S17" s="43">
        <f>'Daily Data'!B268</f>
        <v>569</v>
      </c>
      <c r="T17" s="16" t="s">
        <v>5</v>
      </c>
      <c r="U17" s="147">
        <f>'Daily Data'!C262</f>
        <v>24</v>
      </c>
      <c r="V17" s="147">
        <f>'Daily Data'!D262</f>
        <v>0</v>
      </c>
      <c r="W17" s="147">
        <f>'Daily Data'!E262</f>
        <v>0</v>
      </c>
      <c r="X17" s="147">
        <f>'Daily Data'!F262</f>
        <v>0</v>
      </c>
      <c r="Y17" s="147">
        <f>'Daily Data'!G262</f>
        <v>0</v>
      </c>
      <c r="Z17" s="147">
        <f>'Daily Data'!H262</f>
        <v>0</v>
      </c>
      <c r="AA17" s="147">
        <f>'Daily Data'!I262</f>
        <v>0</v>
      </c>
      <c r="AB17" s="149">
        <f t="shared" si="12"/>
        <v>24</v>
      </c>
      <c r="AC17" s="21" t="s">
        <v>5</v>
      </c>
      <c r="AD17" s="390">
        <f>'Daily Data'!C258</f>
        <v>16931</v>
      </c>
      <c r="AE17" s="69">
        <f>'Daily Data'!D258</f>
        <v>11542</v>
      </c>
      <c r="AF17" s="69">
        <f>'Daily Data'!E258</f>
        <v>11973</v>
      </c>
      <c r="AG17" s="69">
        <f>'Daily Data'!F258</f>
        <v>11757</v>
      </c>
      <c r="AH17" s="69">
        <f>'Daily Data'!G258</f>
        <v>12294</v>
      </c>
      <c r="AI17" s="69">
        <f>'Daily Data'!H258</f>
        <v>13936</v>
      </c>
      <c r="AJ17" s="399">
        <f>'Daily Data'!I258</f>
        <v>19374</v>
      </c>
      <c r="AK17" s="376">
        <f t="shared" si="35"/>
        <v>97807</v>
      </c>
      <c r="AL17" s="12"/>
      <c r="AN17" s="153" t="s">
        <v>5</v>
      </c>
      <c r="AO17" s="69">
        <f t="shared" si="54"/>
        <v>16931</v>
      </c>
      <c r="AP17" s="69">
        <f t="shared" si="55"/>
        <v>28473</v>
      </c>
      <c r="AQ17" s="69">
        <f t="shared" si="56"/>
        <v>40446</v>
      </c>
      <c r="AR17" s="69">
        <f t="shared" si="57"/>
        <v>52203</v>
      </c>
      <c r="AS17" s="69">
        <f t="shared" si="58"/>
        <v>64497</v>
      </c>
      <c r="AT17" s="69">
        <f t="shared" si="59"/>
        <v>78433</v>
      </c>
      <c r="AU17" s="69">
        <f t="shared" si="60"/>
        <v>97807</v>
      </c>
      <c r="AV17" s="53"/>
      <c r="AW17" s="153" t="s">
        <v>5</v>
      </c>
      <c r="AX17" s="170">
        <f>'Daily Data'!C261</f>
        <v>16</v>
      </c>
      <c r="AY17" s="170">
        <f>'Daily Data'!D261</f>
        <v>21</v>
      </c>
      <c r="AZ17" s="170">
        <f>'Daily Data'!E261</f>
        <v>28</v>
      </c>
      <c r="BA17" s="170">
        <f>'Daily Data'!F261</f>
        <v>16</v>
      </c>
      <c r="BB17" s="170">
        <f>'Daily Data'!G261</f>
        <v>28</v>
      </c>
      <c r="BC17" s="170">
        <f>'Daily Data'!H261</f>
        <v>21</v>
      </c>
      <c r="BD17" s="170">
        <f>'Daily Data'!I261</f>
        <v>24</v>
      </c>
      <c r="BE17" s="170">
        <f>'Daily Data'!B261</f>
        <v>154</v>
      </c>
      <c r="BG17" s="153" t="s">
        <v>5</v>
      </c>
      <c r="BH17" s="69">
        <f>'Daily Data'!C266</f>
        <v>715</v>
      </c>
      <c r="BI17" s="69">
        <f>'Daily Data'!D266</f>
        <v>448</v>
      </c>
      <c r="BJ17" s="69">
        <f>'Daily Data'!E266</f>
        <v>448</v>
      </c>
      <c r="BK17" s="69">
        <f>'Daily Data'!F266</f>
        <v>448</v>
      </c>
      <c r="BL17" s="69">
        <f>'Daily Data'!G266</f>
        <v>448</v>
      </c>
      <c r="BM17" s="69">
        <f>'Daily Data'!H266</f>
        <v>448</v>
      </c>
      <c r="BN17" s="69">
        <f>'Daily Data'!I266</f>
        <v>444</v>
      </c>
      <c r="BO17" s="135">
        <f t="shared" si="46"/>
        <v>3399</v>
      </c>
      <c r="BQ17" s="153" t="s">
        <v>5</v>
      </c>
      <c r="BR17" s="135">
        <f t="shared" si="14"/>
        <v>715</v>
      </c>
      <c r="BS17" s="135">
        <f t="shared" si="15"/>
        <v>1163</v>
      </c>
      <c r="BT17" s="135">
        <f t="shared" si="16"/>
        <v>1611</v>
      </c>
      <c r="BU17" s="135">
        <f t="shared" si="17"/>
        <v>2059</v>
      </c>
      <c r="BV17" s="135">
        <f t="shared" si="18"/>
        <v>2507</v>
      </c>
      <c r="BW17" s="135">
        <f t="shared" si="19"/>
        <v>2955</v>
      </c>
      <c r="BX17" s="135">
        <f t="shared" si="20"/>
        <v>3399</v>
      </c>
      <c r="BZ17" s="153" t="s">
        <v>5</v>
      </c>
      <c r="CA17" s="168">
        <f>'Daily Data'!C269</f>
        <v>0.5</v>
      </c>
      <c r="CB17" s="168">
        <f>'Daily Data'!D269</f>
        <v>0</v>
      </c>
      <c r="CC17" s="168">
        <f>'Daily Data'!E269</f>
        <v>0</v>
      </c>
      <c r="CD17" s="168">
        <f>'Daily Data'!F269</f>
        <v>0</v>
      </c>
      <c r="CE17" s="168">
        <f>'Daily Data'!G269</f>
        <v>0</v>
      </c>
      <c r="CF17" s="168">
        <f>'Daily Data'!H269</f>
        <v>0</v>
      </c>
      <c r="CG17" s="168">
        <f>'Daily Data'!I269</f>
        <v>0</v>
      </c>
      <c r="CH17" s="168">
        <f>'Daily Data'!B269</f>
        <v>0.5</v>
      </c>
      <c r="CJ17" s="153" t="s">
        <v>5</v>
      </c>
      <c r="CK17" s="167">
        <f t="shared" si="21"/>
        <v>0.5</v>
      </c>
      <c r="CL17" s="167">
        <f t="shared" si="22"/>
        <v>0.5</v>
      </c>
      <c r="CM17" s="167">
        <f t="shared" si="23"/>
        <v>0.5</v>
      </c>
      <c r="CN17" s="167">
        <f t="shared" si="24"/>
        <v>0.5</v>
      </c>
      <c r="CO17" s="167">
        <f t="shared" si="25"/>
        <v>0.5</v>
      </c>
      <c r="CP17" s="167">
        <f t="shared" si="26"/>
        <v>0.5</v>
      </c>
      <c r="CQ17" s="167">
        <f t="shared" si="27"/>
        <v>0.5</v>
      </c>
      <c r="CS17" s="153" t="s">
        <v>5</v>
      </c>
      <c r="CT17" s="183">
        <f>'Daily Data'!C270</f>
        <v>5</v>
      </c>
      <c r="CU17" s="183">
        <f>'Daily Data'!D270</f>
        <v>0</v>
      </c>
      <c r="CV17" s="183">
        <f>'Daily Data'!E270</f>
        <v>0</v>
      </c>
      <c r="CW17" s="183">
        <f>'Daily Data'!F270</f>
        <v>0</v>
      </c>
      <c r="CX17" s="183">
        <f>'Daily Data'!G270</f>
        <v>0</v>
      </c>
      <c r="CY17" s="183">
        <f>'Daily Data'!H270</f>
        <v>0</v>
      </c>
      <c r="CZ17" s="183">
        <f>'Daily Data'!I270</f>
        <v>0</v>
      </c>
      <c r="DA17" s="183">
        <f>'Daily Data'!B270</f>
        <v>5</v>
      </c>
      <c r="DC17" s="153" t="s">
        <v>5</v>
      </c>
      <c r="DD17" s="182">
        <f t="shared" si="28"/>
        <v>5</v>
      </c>
      <c r="DE17" s="182">
        <f t="shared" si="29"/>
        <v>5</v>
      </c>
      <c r="DF17" s="182">
        <f t="shared" si="30"/>
        <v>5</v>
      </c>
      <c r="DG17" s="182">
        <f t="shared" si="31"/>
        <v>5</v>
      </c>
      <c r="DH17" s="182">
        <f t="shared" si="32"/>
        <v>5</v>
      </c>
      <c r="DI17" s="182">
        <f t="shared" si="33"/>
        <v>5</v>
      </c>
      <c r="DJ17" s="182">
        <f t="shared" si="34"/>
        <v>5</v>
      </c>
      <c r="DL17" s="153" t="s">
        <v>5</v>
      </c>
      <c r="DM17" s="214">
        <f>'Daily Data'!C263</f>
        <v>9.8000000000000004E-2</v>
      </c>
      <c r="DN17" s="214">
        <f>'Daily Data'!D263</f>
        <v>8.9099999999999999E-2</v>
      </c>
      <c r="DO17" s="214">
        <f>'Daily Data'!E263</f>
        <v>9.8400000000000001E-2</v>
      </c>
      <c r="DP17" s="214">
        <f>'Daily Data'!F263</f>
        <v>8.7400000000000005E-2</v>
      </c>
      <c r="DQ17" s="214">
        <f>'Daily Data'!G263</f>
        <v>9.4700000000000006E-2</v>
      </c>
      <c r="DR17" s="214">
        <f>'Daily Data'!H263</f>
        <v>8.3000000000000004E-2</v>
      </c>
      <c r="DS17" s="214">
        <f>'Daily Data'!B263</f>
        <v>8.72E-2</v>
      </c>
    </row>
    <row r="18" spans="1:123" x14ac:dyDescent="0.25">
      <c r="A18" s="21" t="s">
        <v>97</v>
      </c>
      <c r="B18" s="390">
        <f>'Daily Data'!C278</f>
        <v>0</v>
      </c>
      <c r="C18" s="69">
        <f>'Daily Data'!D278</f>
        <v>0</v>
      </c>
      <c r="D18" s="69">
        <f>'Daily Data'!E278</f>
        <v>0</v>
      </c>
      <c r="E18" s="69">
        <f>'Daily Data'!F278</f>
        <v>0</v>
      </c>
      <c r="F18" s="69">
        <f>'Daily Data'!G278</f>
        <v>0</v>
      </c>
      <c r="G18" s="69">
        <f>'Daily Data'!H278</f>
        <v>0</v>
      </c>
      <c r="H18" s="399">
        <f>'Daily Data'!I278</f>
        <v>0</v>
      </c>
      <c r="I18" s="376">
        <f>'Daily Data'!B278</f>
        <v>0</v>
      </c>
      <c r="J18" s="26">
        <f t="shared" si="11"/>
        <v>0</v>
      </c>
      <c r="K18" s="21" t="s">
        <v>97</v>
      </c>
      <c r="L18" s="140">
        <f>'Daily Data'!C289</f>
        <v>0</v>
      </c>
      <c r="M18" s="140">
        <f>'Daily Data'!D289</f>
        <v>0</v>
      </c>
      <c r="N18" s="140">
        <f>'Daily Data'!E289</f>
        <v>0</v>
      </c>
      <c r="O18" s="140">
        <f>'Daily Data'!F289</f>
        <v>0</v>
      </c>
      <c r="P18" s="140">
        <f>'Daily Data'!G289</f>
        <v>0</v>
      </c>
      <c r="Q18" s="140">
        <f>'Daily Data'!H289</f>
        <v>0</v>
      </c>
      <c r="R18" s="140">
        <f>'Daily Data'!I289</f>
        <v>0</v>
      </c>
      <c r="S18" s="43">
        <f>'Daily Data'!B289</f>
        <v>0</v>
      </c>
      <c r="T18" s="16" t="s">
        <v>97</v>
      </c>
      <c r="U18" s="147">
        <f>'Daily Data'!C283</f>
        <v>0</v>
      </c>
      <c r="V18" s="147">
        <f>'Daily Data'!D283</f>
        <v>0</v>
      </c>
      <c r="W18" s="147">
        <f>'Daily Data'!E283</f>
        <v>0</v>
      </c>
      <c r="X18" s="147">
        <f>'Daily Data'!F283</f>
        <v>0</v>
      </c>
      <c r="Y18" s="147">
        <f>'Daily Data'!G283</f>
        <v>0</v>
      </c>
      <c r="Z18" s="147">
        <f>'Daily Data'!H283</f>
        <v>0</v>
      </c>
      <c r="AA18" s="147">
        <f>'Daily Data'!I283</f>
        <v>0</v>
      </c>
      <c r="AB18" s="150">
        <f t="shared" si="12"/>
        <v>0</v>
      </c>
      <c r="AC18" s="21" t="s">
        <v>97</v>
      </c>
      <c r="AD18" s="390">
        <f>'Daily Data'!C279</f>
        <v>0</v>
      </c>
      <c r="AE18" s="69">
        <f>'Daily Data'!D279</f>
        <v>0</v>
      </c>
      <c r="AF18" s="69">
        <f>'Daily Data'!E279</f>
        <v>0</v>
      </c>
      <c r="AG18" s="69">
        <f>'Daily Data'!F279</f>
        <v>0</v>
      </c>
      <c r="AH18" s="69">
        <f>'Daily Data'!G279</f>
        <v>0</v>
      </c>
      <c r="AI18" s="69">
        <f>'Daily Data'!H279</f>
        <v>0</v>
      </c>
      <c r="AJ18" s="399">
        <f>'Daily Data'!I279</f>
        <v>0</v>
      </c>
      <c r="AK18" s="376">
        <f t="shared" si="35"/>
        <v>0</v>
      </c>
      <c r="AL18" s="12"/>
      <c r="AN18" s="153" t="s">
        <v>97</v>
      </c>
      <c r="AO18" s="69">
        <f t="shared" si="54"/>
        <v>0</v>
      </c>
      <c r="AP18" s="69">
        <f t="shared" si="55"/>
        <v>0</v>
      </c>
      <c r="AQ18" s="69">
        <f t="shared" si="56"/>
        <v>0</v>
      </c>
      <c r="AR18" s="69">
        <f t="shared" si="57"/>
        <v>0</v>
      </c>
      <c r="AS18" s="69">
        <f t="shared" si="58"/>
        <v>0</v>
      </c>
      <c r="AT18" s="69">
        <f t="shared" si="59"/>
        <v>0</v>
      </c>
      <c r="AU18" s="69">
        <f t="shared" si="60"/>
        <v>0</v>
      </c>
      <c r="AV18" s="53"/>
      <c r="AW18" s="153" t="s">
        <v>97</v>
      </c>
      <c r="AX18" s="170">
        <f>'Daily Data'!C282</f>
        <v>0</v>
      </c>
      <c r="AY18" s="170">
        <f>'Daily Data'!D282</f>
        <v>0</v>
      </c>
      <c r="AZ18" s="170">
        <f>'Daily Data'!E282</f>
        <v>0</v>
      </c>
      <c r="BA18" s="170">
        <f>'Daily Data'!F282</f>
        <v>0</v>
      </c>
      <c r="BB18" s="170">
        <f>'Daily Data'!G282</f>
        <v>0</v>
      </c>
      <c r="BC18" s="170">
        <f>'Daily Data'!H282</f>
        <v>0</v>
      </c>
      <c r="BD18" s="170">
        <f>'Daily Data'!I282</f>
        <v>0</v>
      </c>
      <c r="BE18" s="170">
        <f>'Daily Data'!B282</f>
        <v>0</v>
      </c>
      <c r="BG18" s="153" t="s">
        <v>97</v>
      </c>
      <c r="BH18" s="69">
        <f>'Daily Data'!C287</f>
        <v>0</v>
      </c>
      <c r="BI18" s="69">
        <f>'Daily Data'!D287</f>
        <v>0</v>
      </c>
      <c r="BJ18" s="69">
        <f>'Daily Data'!E287</f>
        <v>0</v>
      </c>
      <c r="BK18" s="69">
        <f>'Daily Data'!F287</f>
        <v>0</v>
      </c>
      <c r="BL18" s="69">
        <f>'Daily Data'!G287</f>
        <v>0</v>
      </c>
      <c r="BM18" s="69">
        <f>'Daily Data'!H287</f>
        <v>0</v>
      </c>
      <c r="BN18" s="69">
        <f>'Daily Data'!I287</f>
        <v>0</v>
      </c>
      <c r="BO18" s="135">
        <f t="shared" si="46"/>
        <v>0</v>
      </c>
      <c r="BQ18" s="153" t="s">
        <v>97</v>
      </c>
      <c r="BR18" s="135">
        <f t="shared" si="14"/>
        <v>0</v>
      </c>
      <c r="BS18" s="135">
        <f t="shared" si="15"/>
        <v>0</v>
      </c>
      <c r="BT18" s="135">
        <f t="shared" si="16"/>
        <v>0</v>
      </c>
      <c r="BU18" s="135">
        <f t="shared" si="17"/>
        <v>0</v>
      </c>
      <c r="BV18" s="135">
        <f t="shared" si="18"/>
        <v>0</v>
      </c>
      <c r="BW18" s="135">
        <f t="shared" si="19"/>
        <v>0</v>
      </c>
      <c r="BX18" s="135">
        <f t="shared" si="20"/>
        <v>0</v>
      </c>
      <c r="BZ18" s="153" t="s">
        <v>97</v>
      </c>
      <c r="CA18" s="168">
        <f>'Daily Data'!C290</f>
        <v>0</v>
      </c>
      <c r="CB18" s="168">
        <f>'Daily Data'!D290</f>
        <v>0</v>
      </c>
      <c r="CC18" s="168">
        <f>'Daily Data'!E290</f>
        <v>0</v>
      </c>
      <c r="CD18" s="168">
        <f>'Daily Data'!F290</f>
        <v>0</v>
      </c>
      <c r="CE18" s="168">
        <f>'Daily Data'!G290</f>
        <v>0</v>
      </c>
      <c r="CF18" s="168">
        <f>'Daily Data'!H290</f>
        <v>0</v>
      </c>
      <c r="CG18" s="168">
        <f>'Daily Data'!I290</f>
        <v>0</v>
      </c>
      <c r="CH18" s="168">
        <f>'Daily Data'!B290</f>
        <v>0</v>
      </c>
      <c r="CJ18" s="153" t="s">
        <v>97</v>
      </c>
      <c r="CK18" s="167">
        <f t="shared" si="21"/>
        <v>0</v>
      </c>
      <c r="CL18" s="167">
        <f t="shared" si="22"/>
        <v>0</v>
      </c>
      <c r="CM18" s="167">
        <f t="shared" si="23"/>
        <v>0</v>
      </c>
      <c r="CN18" s="167">
        <f t="shared" si="24"/>
        <v>0</v>
      </c>
      <c r="CO18" s="167">
        <f t="shared" si="25"/>
        <v>0</v>
      </c>
      <c r="CP18" s="167">
        <f t="shared" si="26"/>
        <v>0</v>
      </c>
      <c r="CQ18" s="167">
        <f t="shared" si="27"/>
        <v>0</v>
      </c>
      <c r="CS18" s="153" t="s">
        <v>97</v>
      </c>
      <c r="CT18" s="183">
        <f>'Daily Data'!C291</f>
        <v>0</v>
      </c>
      <c r="CU18" s="183">
        <f>'Daily Data'!D291</f>
        <v>0</v>
      </c>
      <c r="CV18" s="183">
        <f>'Daily Data'!E291</f>
        <v>0</v>
      </c>
      <c r="CW18" s="183">
        <f>'Daily Data'!F291</f>
        <v>0</v>
      </c>
      <c r="CX18" s="183">
        <f>'Daily Data'!G291</f>
        <v>0</v>
      </c>
      <c r="CY18" s="183">
        <f>'Daily Data'!H291</f>
        <v>0</v>
      </c>
      <c r="CZ18" s="183">
        <f>'Daily Data'!I291</f>
        <v>0</v>
      </c>
      <c r="DA18" s="183">
        <f>'Daily Data'!B291</f>
        <v>0</v>
      </c>
      <c r="DC18" s="153" t="s">
        <v>97</v>
      </c>
      <c r="DD18" s="182">
        <f t="shared" si="28"/>
        <v>0</v>
      </c>
      <c r="DE18" s="182">
        <f t="shared" si="29"/>
        <v>0</v>
      </c>
      <c r="DF18" s="182">
        <f t="shared" si="30"/>
        <v>0</v>
      </c>
      <c r="DG18" s="182">
        <f t="shared" si="31"/>
        <v>0</v>
      </c>
      <c r="DH18" s="182">
        <f t="shared" si="32"/>
        <v>0</v>
      </c>
      <c r="DI18" s="182">
        <f t="shared" si="33"/>
        <v>0</v>
      </c>
      <c r="DJ18" s="182">
        <f t="shared" si="34"/>
        <v>0</v>
      </c>
      <c r="DL18" s="153" t="s">
        <v>97</v>
      </c>
      <c r="DM18" s="214">
        <f>'Daily Data'!C281</f>
        <v>0</v>
      </c>
      <c r="DN18" s="214">
        <f>'Daily Data'!D281</f>
        <v>0</v>
      </c>
      <c r="DO18" s="214">
        <f>'Daily Data'!E281</f>
        <v>0</v>
      </c>
      <c r="DP18" s="214">
        <f>'Daily Data'!F281</f>
        <v>0</v>
      </c>
      <c r="DQ18" s="214">
        <f>'Daily Data'!G281</f>
        <v>0</v>
      </c>
      <c r="DR18" s="214">
        <f>'Daily Data'!H281</f>
        <v>0</v>
      </c>
      <c r="DS18" s="214">
        <f>'Daily Data'!B284</f>
        <v>0</v>
      </c>
    </row>
    <row r="19" spans="1:123" x14ac:dyDescent="0.25">
      <c r="A19" s="21" t="s">
        <v>98</v>
      </c>
      <c r="B19" s="390">
        <f>'Daily Data'!C299</f>
        <v>0</v>
      </c>
      <c r="C19" s="69">
        <f>'Daily Data'!D299</f>
        <v>0</v>
      </c>
      <c r="D19" s="69">
        <f>'Daily Data'!E299</f>
        <v>0</v>
      </c>
      <c r="E19" s="69">
        <f>'Daily Data'!F299</f>
        <v>0</v>
      </c>
      <c r="F19" s="69">
        <f>'Daily Data'!G299</f>
        <v>0</v>
      </c>
      <c r="G19" s="69">
        <f>'Daily Data'!H299</f>
        <v>0</v>
      </c>
      <c r="H19" s="399">
        <f>'Daily Data'!I299</f>
        <v>0</v>
      </c>
      <c r="I19" s="376">
        <f>'Daily Data'!B299</f>
        <v>0</v>
      </c>
      <c r="J19" s="26">
        <f t="shared" si="11"/>
        <v>0</v>
      </c>
      <c r="K19" s="21" t="s">
        <v>98</v>
      </c>
      <c r="L19" s="140">
        <f>'Daily Data'!C310</f>
        <v>0</v>
      </c>
      <c r="M19" s="140">
        <f>'Daily Data'!D310</f>
        <v>0</v>
      </c>
      <c r="N19" s="140">
        <f>'Daily Data'!E310</f>
        <v>0</v>
      </c>
      <c r="O19" s="140">
        <f>'Daily Data'!F310</f>
        <v>0</v>
      </c>
      <c r="P19" s="140">
        <f>'Daily Data'!G310</f>
        <v>0</v>
      </c>
      <c r="Q19" s="140">
        <f>'Daily Data'!H310</f>
        <v>0</v>
      </c>
      <c r="R19" s="140">
        <f>'Daily Data'!I310</f>
        <v>0</v>
      </c>
      <c r="S19" s="43">
        <f>'Daily Data'!B310</f>
        <v>0</v>
      </c>
      <c r="T19" s="16" t="s">
        <v>98</v>
      </c>
      <c r="U19" s="147">
        <f>'Daily Data'!C304</f>
        <v>0</v>
      </c>
      <c r="V19" s="147">
        <f>'Daily Data'!D304</f>
        <v>0</v>
      </c>
      <c r="W19" s="147">
        <f>'Daily Data'!E304</f>
        <v>0</v>
      </c>
      <c r="X19" s="147">
        <f>'Daily Data'!F304</f>
        <v>0</v>
      </c>
      <c r="Y19" s="147">
        <f>'Daily Data'!G304</f>
        <v>0</v>
      </c>
      <c r="Z19" s="147">
        <f>'Daily Data'!H304</f>
        <v>0</v>
      </c>
      <c r="AA19" s="147">
        <f>'Daily Data'!I304</f>
        <v>0</v>
      </c>
      <c r="AB19" s="150">
        <f t="shared" si="12"/>
        <v>0</v>
      </c>
      <c r="AC19" s="21" t="s">
        <v>98</v>
      </c>
      <c r="AD19" s="390">
        <f>'Daily Data'!C300</f>
        <v>0</v>
      </c>
      <c r="AE19" s="69">
        <f>'Daily Data'!D300</f>
        <v>0</v>
      </c>
      <c r="AF19" s="69">
        <f>'Daily Data'!E300</f>
        <v>0</v>
      </c>
      <c r="AG19" s="69">
        <f>'Daily Data'!F300</f>
        <v>0</v>
      </c>
      <c r="AH19" s="69">
        <f>'Daily Data'!G300</f>
        <v>0</v>
      </c>
      <c r="AI19" s="69">
        <f>'Daily Data'!H300</f>
        <v>0</v>
      </c>
      <c r="AJ19" s="399">
        <f>'Daily Data'!I300</f>
        <v>0</v>
      </c>
      <c r="AK19" s="376">
        <f t="shared" si="35"/>
        <v>0</v>
      </c>
      <c r="AL19" s="12"/>
      <c r="AN19" s="153" t="s">
        <v>98</v>
      </c>
      <c r="AO19" s="69">
        <f t="shared" si="54"/>
        <v>0</v>
      </c>
      <c r="AP19" s="69">
        <f t="shared" si="55"/>
        <v>0</v>
      </c>
      <c r="AQ19" s="69">
        <f t="shared" si="56"/>
        <v>0</v>
      </c>
      <c r="AR19" s="69">
        <f t="shared" si="57"/>
        <v>0</v>
      </c>
      <c r="AS19" s="69">
        <f t="shared" si="58"/>
        <v>0</v>
      </c>
      <c r="AT19" s="69">
        <f t="shared" si="59"/>
        <v>0</v>
      </c>
      <c r="AU19" s="69">
        <f t="shared" si="60"/>
        <v>0</v>
      </c>
      <c r="AV19" s="53"/>
      <c r="AW19" s="153" t="s">
        <v>98</v>
      </c>
      <c r="AX19" s="170">
        <f>'Daily Data'!C303</f>
        <v>0</v>
      </c>
      <c r="AY19" s="170">
        <f>'Daily Data'!D303</f>
        <v>0</v>
      </c>
      <c r="AZ19" s="170">
        <f>'Daily Data'!E303</f>
        <v>0</v>
      </c>
      <c r="BA19" s="170">
        <f>'Daily Data'!F303</f>
        <v>0</v>
      </c>
      <c r="BB19" s="170">
        <f>'Daily Data'!G303</f>
        <v>0</v>
      </c>
      <c r="BC19" s="170">
        <f>'Daily Data'!H303</f>
        <v>0</v>
      </c>
      <c r="BD19" s="170">
        <f>'Daily Data'!I303</f>
        <v>0</v>
      </c>
      <c r="BE19" s="170">
        <f>'Daily Data'!B303</f>
        <v>0</v>
      </c>
      <c r="BG19" s="153" t="s">
        <v>98</v>
      </c>
      <c r="BH19" s="69">
        <f>'Daily Data'!C308</f>
        <v>0</v>
      </c>
      <c r="BI19" s="69">
        <f>'Daily Data'!D308</f>
        <v>0</v>
      </c>
      <c r="BJ19" s="69">
        <f>'Daily Data'!E308</f>
        <v>0</v>
      </c>
      <c r="BK19" s="69">
        <f>'Daily Data'!F308</f>
        <v>0</v>
      </c>
      <c r="BL19" s="69">
        <f>'Daily Data'!G308</f>
        <v>0</v>
      </c>
      <c r="BM19" s="69">
        <f>'Daily Data'!H308</f>
        <v>0</v>
      </c>
      <c r="BN19" s="69">
        <f>'Daily Data'!I308</f>
        <v>0</v>
      </c>
      <c r="BO19" s="135">
        <f t="shared" si="46"/>
        <v>0</v>
      </c>
      <c r="BQ19" s="153" t="s">
        <v>98</v>
      </c>
      <c r="BR19" s="135">
        <f t="shared" si="14"/>
        <v>0</v>
      </c>
      <c r="BS19" s="135">
        <f t="shared" si="15"/>
        <v>0</v>
      </c>
      <c r="BT19" s="135">
        <f t="shared" si="16"/>
        <v>0</v>
      </c>
      <c r="BU19" s="135">
        <f t="shared" si="17"/>
        <v>0</v>
      </c>
      <c r="BV19" s="135">
        <f t="shared" si="18"/>
        <v>0</v>
      </c>
      <c r="BW19" s="135">
        <f t="shared" si="19"/>
        <v>0</v>
      </c>
      <c r="BX19" s="135">
        <f t="shared" si="20"/>
        <v>0</v>
      </c>
      <c r="BZ19" s="153" t="s">
        <v>98</v>
      </c>
      <c r="CA19" s="168">
        <f>'Daily Data'!C311</f>
        <v>0</v>
      </c>
      <c r="CB19" s="168">
        <f>'Daily Data'!D311</f>
        <v>0</v>
      </c>
      <c r="CC19" s="168">
        <f>'Daily Data'!E311</f>
        <v>0</v>
      </c>
      <c r="CD19" s="168">
        <f>'Daily Data'!F311</f>
        <v>0</v>
      </c>
      <c r="CE19" s="168">
        <f>'Daily Data'!G311</f>
        <v>0</v>
      </c>
      <c r="CF19" s="168">
        <f>'Daily Data'!H311</f>
        <v>0</v>
      </c>
      <c r="CG19" s="168">
        <f>'Daily Data'!I311</f>
        <v>0</v>
      </c>
      <c r="CH19" s="168">
        <f>'Daily Data'!B311</f>
        <v>0</v>
      </c>
      <c r="CJ19" s="153" t="s">
        <v>98</v>
      </c>
      <c r="CK19" s="167">
        <f t="shared" si="21"/>
        <v>0</v>
      </c>
      <c r="CL19" s="167">
        <f t="shared" si="22"/>
        <v>0</v>
      </c>
      <c r="CM19" s="167">
        <f t="shared" si="23"/>
        <v>0</v>
      </c>
      <c r="CN19" s="167">
        <f t="shared" si="24"/>
        <v>0</v>
      </c>
      <c r="CO19" s="167">
        <f t="shared" si="25"/>
        <v>0</v>
      </c>
      <c r="CP19" s="167">
        <f t="shared" si="26"/>
        <v>0</v>
      </c>
      <c r="CQ19" s="167">
        <f t="shared" si="27"/>
        <v>0</v>
      </c>
      <c r="CS19" s="153" t="s">
        <v>98</v>
      </c>
      <c r="CT19" s="183">
        <f>'Daily Data'!C312</f>
        <v>0</v>
      </c>
      <c r="CU19" s="183">
        <f>'Daily Data'!D312</f>
        <v>0</v>
      </c>
      <c r="CV19" s="183">
        <f>'Daily Data'!E312</f>
        <v>0</v>
      </c>
      <c r="CW19" s="183">
        <f>'Daily Data'!F312</f>
        <v>0</v>
      </c>
      <c r="CX19" s="183">
        <f>'Daily Data'!G312</f>
        <v>0</v>
      </c>
      <c r="CY19" s="183">
        <f>'Daily Data'!H312</f>
        <v>0</v>
      </c>
      <c r="CZ19" s="183">
        <f>'Daily Data'!I312</f>
        <v>0</v>
      </c>
      <c r="DA19" s="183">
        <f>'Daily Data'!B312</f>
        <v>0</v>
      </c>
      <c r="DC19" s="153" t="s">
        <v>98</v>
      </c>
      <c r="DD19" s="182">
        <f t="shared" si="28"/>
        <v>0</v>
      </c>
      <c r="DE19" s="182">
        <f t="shared" si="29"/>
        <v>0</v>
      </c>
      <c r="DF19" s="182">
        <f t="shared" si="30"/>
        <v>0</v>
      </c>
      <c r="DG19" s="182">
        <f t="shared" si="31"/>
        <v>0</v>
      </c>
      <c r="DH19" s="182">
        <f t="shared" si="32"/>
        <v>0</v>
      </c>
      <c r="DI19" s="182">
        <f t="shared" si="33"/>
        <v>0</v>
      </c>
      <c r="DJ19" s="182">
        <f t="shared" si="34"/>
        <v>0</v>
      </c>
      <c r="DL19" s="153" t="s">
        <v>98</v>
      </c>
      <c r="DM19" s="214">
        <f>'Daily Data'!C302</f>
        <v>0</v>
      </c>
      <c r="DN19" s="214">
        <f>'Daily Data'!D302</f>
        <v>0</v>
      </c>
      <c r="DO19" s="214">
        <f>'Daily Data'!E302</f>
        <v>0</v>
      </c>
      <c r="DP19" s="214">
        <f>'Daily Data'!F302</f>
        <v>0</v>
      </c>
      <c r="DQ19" s="214">
        <f>'Daily Data'!G302</f>
        <v>0</v>
      </c>
      <c r="DR19" s="214">
        <f>'Daily Data'!H302</f>
        <v>0</v>
      </c>
      <c r="DS19" s="214">
        <f>'Daily Data'!B305</f>
        <v>0</v>
      </c>
    </row>
    <row r="20" spans="1:123" x14ac:dyDescent="0.25">
      <c r="A20" s="154" t="s">
        <v>100</v>
      </c>
      <c r="B20" s="390">
        <f>'Daily Data'!C320</f>
        <v>0</v>
      </c>
      <c r="C20" s="69">
        <f>'Daily Data'!D320</f>
        <v>0</v>
      </c>
      <c r="D20" s="69">
        <f>'Daily Data'!E320</f>
        <v>0</v>
      </c>
      <c r="E20" s="69">
        <f>'Daily Data'!F320</f>
        <v>0</v>
      </c>
      <c r="F20" s="69">
        <f>'Daily Data'!G320</f>
        <v>0</v>
      </c>
      <c r="G20" s="69">
        <f>'Daily Data'!H320</f>
        <v>0</v>
      </c>
      <c r="H20" s="399">
        <f>'Daily Data'!I320</f>
        <v>0</v>
      </c>
      <c r="I20" s="376">
        <f>'Daily Data'!B320</f>
        <v>0</v>
      </c>
      <c r="J20" s="26">
        <f t="shared" si="11"/>
        <v>13</v>
      </c>
      <c r="K20" s="154" t="s">
        <v>100</v>
      </c>
      <c r="L20" s="140">
        <f>'Daily Data'!C331</f>
        <v>334</v>
      </c>
      <c r="M20" s="140">
        <f>'Daily Data'!D331</f>
        <v>0</v>
      </c>
      <c r="N20" s="140">
        <f>'Daily Data'!E331</f>
        <v>0</v>
      </c>
      <c r="O20" s="140">
        <f>'Daily Data'!F331</f>
        <v>0</v>
      </c>
      <c r="P20" s="140">
        <f>'Daily Data'!G331</f>
        <v>0</v>
      </c>
      <c r="Q20" s="140">
        <f>'Daily Data'!H331</f>
        <v>0</v>
      </c>
      <c r="R20" s="140">
        <f>'Daily Data'!I331</f>
        <v>0</v>
      </c>
      <c r="S20" s="43">
        <f>'Daily Data'!B331</f>
        <v>334</v>
      </c>
      <c r="T20" s="30" t="s">
        <v>100</v>
      </c>
      <c r="U20" s="147">
        <f>'Daily Data'!C325</f>
        <v>13</v>
      </c>
      <c r="V20" s="147">
        <f>'Daily Data'!D325</f>
        <v>0</v>
      </c>
      <c r="W20" s="147">
        <f>'Daily Data'!E325</f>
        <v>0</v>
      </c>
      <c r="X20" s="147">
        <f>'Daily Data'!F325</f>
        <v>0</v>
      </c>
      <c r="Y20" s="147">
        <f>'Daily Data'!G325</f>
        <v>0</v>
      </c>
      <c r="Z20" s="147">
        <f>'Daily Data'!H325</f>
        <v>0</v>
      </c>
      <c r="AA20" s="147">
        <f>'Daily Data'!I325</f>
        <v>0</v>
      </c>
      <c r="AB20" s="150">
        <f t="shared" si="12"/>
        <v>13</v>
      </c>
      <c r="AC20" s="154" t="s">
        <v>100</v>
      </c>
      <c r="AD20" s="390">
        <f>'Daily Data'!C321</f>
        <v>0</v>
      </c>
      <c r="AE20" s="69">
        <f>'Daily Data'!D321</f>
        <v>0</v>
      </c>
      <c r="AF20" s="69">
        <f>'Daily Data'!E321</f>
        <v>0</v>
      </c>
      <c r="AG20" s="69">
        <f>'Daily Data'!F321</f>
        <v>0</v>
      </c>
      <c r="AH20" s="69">
        <f>'Daily Data'!G321</f>
        <v>0</v>
      </c>
      <c r="AI20" s="69">
        <f>'Daily Data'!H321</f>
        <v>0</v>
      </c>
      <c r="AJ20" s="399">
        <f>'Daily Data'!I321</f>
        <v>0</v>
      </c>
      <c r="AK20" s="376">
        <f t="shared" si="35"/>
        <v>0</v>
      </c>
      <c r="AL20" s="12"/>
      <c r="AN20" s="155" t="s">
        <v>100</v>
      </c>
      <c r="AO20" s="69">
        <f t="shared" si="54"/>
        <v>0</v>
      </c>
      <c r="AP20" s="69">
        <f t="shared" si="55"/>
        <v>0</v>
      </c>
      <c r="AQ20" s="69">
        <f t="shared" si="56"/>
        <v>0</v>
      </c>
      <c r="AR20" s="69">
        <f t="shared" si="57"/>
        <v>0</v>
      </c>
      <c r="AS20" s="69">
        <f t="shared" si="58"/>
        <v>0</v>
      </c>
      <c r="AT20" s="69">
        <f t="shared" si="59"/>
        <v>0</v>
      </c>
      <c r="AU20" s="69">
        <f t="shared" si="60"/>
        <v>0</v>
      </c>
      <c r="AV20" s="53"/>
      <c r="AW20" s="155" t="s">
        <v>100</v>
      </c>
      <c r="AX20" s="170">
        <f>'Daily Data'!C324</f>
        <v>38</v>
      </c>
      <c r="AY20" s="170">
        <f>'Daily Data'!D324</f>
        <v>51</v>
      </c>
      <c r="AZ20" s="170">
        <f>'Daily Data'!E324</f>
        <v>53</v>
      </c>
      <c r="BA20" s="170">
        <f>'Daily Data'!F324</f>
        <v>73</v>
      </c>
      <c r="BB20" s="170">
        <f>'Daily Data'!G324</f>
        <v>48</v>
      </c>
      <c r="BC20" s="170">
        <f>'Daily Data'!H324</f>
        <v>48</v>
      </c>
      <c r="BD20" s="170">
        <f>'Daily Data'!I324</f>
        <v>47</v>
      </c>
      <c r="BE20" s="170">
        <f>'Daily Data'!B324</f>
        <v>356</v>
      </c>
      <c r="BG20" s="155" t="s">
        <v>100</v>
      </c>
      <c r="BH20" s="69">
        <f>'Daily Data'!C329</f>
        <v>1380</v>
      </c>
      <c r="BI20" s="69">
        <f>'Daily Data'!D329</f>
        <v>1278</v>
      </c>
      <c r="BJ20" s="69">
        <f>'Daily Data'!E329</f>
        <v>1245</v>
      </c>
      <c r="BK20" s="69">
        <f>'Daily Data'!F329</f>
        <v>1258</v>
      </c>
      <c r="BL20" s="69">
        <f>'Daily Data'!G329</f>
        <v>1284</v>
      </c>
      <c r="BM20" s="69">
        <f>'Daily Data'!H329</f>
        <v>1310</v>
      </c>
      <c r="BN20" s="69">
        <f>'Daily Data'!I329</f>
        <v>1355</v>
      </c>
      <c r="BO20" s="135">
        <f t="shared" si="46"/>
        <v>9110</v>
      </c>
      <c r="BQ20" s="155" t="s">
        <v>100</v>
      </c>
      <c r="BR20" s="135">
        <f t="shared" si="14"/>
        <v>1380</v>
      </c>
      <c r="BS20" s="135">
        <f t="shared" si="15"/>
        <v>2658</v>
      </c>
      <c r="BT20" s="135">
        <f t="shared" si="16"/>
        <v>3903</v>
      </c>
      <c r="BU20" s="135">
        <f t="shared" si="17"/>
        <v>5161</v>
      </c>
      <c r="BV20" s="135">
        <f t="shared" si="18"/>
        <v>6445</v>
      </c>
      <c r="BW20" s="135">
        <f t="shared" si="19"/>
        <v>7755</v>
      </c>
      <c r="BX20" s="135">
        <f t="shared" si="20"/>
        <v>9110</v>
      </c>
      <c r="BZ20" s="155" t="s">
        <v>100</v>
      </c>
      <c r="CA20" s="168">
        <f>'Daily Data'!C332</f>
        <v>0</v>
      </c>
      <c r="CB20" s="168">
        <f>'Daily Data'!D332</f>
        <v>0</v>
      </c>
      <c r="CC20" s="168">
        <f>'Daily Data'!E332</f>
        <v>0</v>
      </c>
      <c r="CD20" s="168">
        <f>'Daily Data'!F332</f>
        <v>0</v>
      </c>
      <c r="CE20" s="168">
        <f>'Daily Data'!G332</f>
        <v>0</v>
      </c>
      <c r="CF20" s="168">
        <f>'Daily Data'!H332</f>
        <v>0</v>
      </c>
      <c r="CG20" s="168">
        <f>'Daily Data'!I332</f>
        <v>0</v>
      </c>
      <c r="CH20" s="168">
        <f>'Daily Data'!B332</f>
        <v>0</v>
      </c>
      <c r="CJ20" s="155" t="s">
        <v>100</v>
      </c>
      <c r="CK20" s="167">
        <f t="shared" si="21"/>
        <v>0</v>
      </c>
      <c r="CL20" s="167">
        <f t="shared" si="22"/>
        <v>0</v>
      </c>
      <c r="CM20" s="167">
        <f t="shared" si="23"/>
        <v>0</v>
      </c>
      <c r="CN20" s="167">
        <f t="shared" si="24"/>
        <v>0</v>
      </c>
      <c r="CO20" s="167">
        <f t="shared" si="25"/>
        <v>0</v>
      </c>
      <c r="CP20" s="167">
        <f t="shared" si="26"/>
        <v>0</v>
      </c>
      <c r="CQ20" s="167">
        <f t="shared" si="27"/>
        <v>0</v>
      </c>
      <c r="CS20" s="155" t="s">
        <v>100</v>
      </c>
      <c r="CT20" s="183">
        <f>'Daily Data'!C333</f>
        <v>0</v>
      </c>
      <c r="CU20" s="183">
        <f>'Daily Data'!D333</f>
        <v>0</v>
      </c>
      <c r="CV20" s="183">
        <f>'Daily Data'!E333</f>
        <v>0</v>
      </c>
      <c r="CW20" s="183">
        <f>'Daily Data'!F333</f>
        <v>0</v>
      </c>
      <c r="CX20" s="183">
        <f>'Daily Data'!G333</f>
        <v>0</v>
      </c>
      <c r="CY20" s="183">
        <f>'Daily Data'!H333</f>
        <v>0</v>
      </c>
      <c r="CZ20" s="183">
        <f>'Daily Data'!I333</f>
        <v>0</v>
      </c>
      <c r="DA20" s="183">
        <f>'Daily Data'!B333</f>
        <v>0</v>
      </c>
      <c r="DC20" s="155" t="s">
        <v>100</v>
      </c>
      <c r="DD20" s="182">
        <f t="shared" si="28"/>
        <v>0</v>
      </c>
      <c r="DE20" s="182">
        <f t="shared" si="29"/>
        <v>0</v>
      </c>
      <c r="DF20" s="182">
        <f t="shared" si="30"/>
        <v>0</v>
      </c>
      <c r="DG20" s="182">
        <f t="shared" si="31"/>
        <v>0</v>
      </c>
      <c r="DH20" s="182">
        <f t="shared" si="32"/>
        <v>0</v>
      </c>
      <c r="DI20" s="182">
        <f t="shared" si="33"/>
        <v>0</v>
      </c>
      <c r="DJ20" s="182">
        <f t="shared" si="34"/>
        <v>0</v>
      </c>
      <c r="DL20" s="155" t="s">
        <v>100</v>
      </c>
      <c r="DM20" s="214">
        <f>'Daily Data'!C326</f>
        <v>0</v>
      </c>
      <c r="DN20" s="214">
        <f>'Daily Data'!D326</f>
        <v>0</v>
      </c>
      <c r="DO20" s="214">
        <f>'Daily Data'!E326</f>
        <v>0</v>
      </c>
      <c r="DP20" s="214">
        <f>'Daily Data'!F326</f>
        <v>0</v>
      </c>
      <c r="DQ20" s="214">
        <f>'Daily Data'!G326</f>
        <v>0</v>
      </c>
      <c r="DR20" s="214">
        <f>'Daily Data'!H326</f>
        <v>0</v>
      </c>
      <c r="DS20" s="214">
        <f>'Daily Data'!B326</f>
        <v>0</v>
      </c>
    </row>
    <row r="21" spans="1:123" x14ac:dyDescent="0.25">
      <c r="A21" s="21" t="s">
        <v>99</v>
      </c>
      <c r="B21" s="390">
        <f>'Daily Data'!C341</f>
        <v>0</v>
      </c>
      <c r="C21" s="69">
        <f>'Daily Data'!D341</f>
        <v>0</v>
      </c>
      <c r="D21" s="69">
        <f>'Daily Data'!E341</f>
        <v>0</v>
      </c>
      <c r="E21" s="69">
        <f>'Daily Data'!F341</f>
        <v>0</v>
      </c>
      <c r="F21" s="69">
        <f>'Daily Data'!G341</f>
        <v>0</v>
      </c>
      <c r="G21" s="69">
        <f>'Daily Data'!H341</f>
        <v>0</v>
      </c>
      <c r="H21" s="399">
        <f>'Daily Data'!I341</f>
        <v>0</v>
      </c>
      <c r="I21" s="376">
        <f>'Daily Data'!B341</f>
        <v>0</v>
      </c>
      <c r="J21" s="26">
        <f t="shared" si="11"/>
        <v>86</v>
      </c>
      <c r="K21" s="21" t="s">
        <v>99</v>
      </c>
      <c r="L21" s="140">
        <f>'Daily Data'!C352</f>
        <v>2004</v>
      </c>
      <c r="M21" s="140">
        <f>'Daily Data'!D352</f>
        <v>0</v>
      </c>
      <c r="N21" s="140">
        <f>'Daily Data'!E352</f>
        <v>0</v>
      </c>
      <c r="O21" s="140">
        <f>'Daily Data'!F352</f>
        <v>0</v>
      </c>
      <c r="P21" s="140">
        <f>'Daily Data'!G352</f>
        <v>0</v>
      </c>
      <c r="Q21" s="140">
        <f>'Daily Data'!H352</f>
        <v>0</v>
      </c>
      <c r="R21" s="140">
        <f>'Daily Data'!I352</f>
        <v>0</v>
      </c>
      <c r="S21" s="43">
        <f>'Daily Data'!B352</f>
        <v>2004</v>
      </c>
      <c r="T21" s="16" t="s">
        <v>99</v>
      </c>
      <c r="U21" s="147">
        <f>'Daily Data'!C346</f>
        <v>86</v>
      </c>
      <c r="V21" s="147">
        <f>'Daily Data'!D346</f>
        <v>0</v>
      </c>
      <c r="W21" s="147">
        <f>'Daily Data'!E346</f>
        <v>0</v>
      </c>
      <c r="X21" s="147">
        <f>'Daily Data'!F346</f>
        <v>0</v>
      </c>
      <c r="Y21" s="147">
        <f>'Daily Data'!G346</f>
        <v>0</v>
      </c>
      <c r="Z21" s="147">
        <f>'Daily Data'!H346</f>
        <v>0</v>
      </c>
      <c r="AA21" s="147">
        <f>'Daily Data'!I346</f>
        <v>0</v>
      </c>
      <c r="AB21" s="149">
        <f t="shared" si="12"/>
        <v>86</v>
      </c>
      <c r="AC21" s="21" t="s">
        <v>99</v>
      </c>
      <c r="AD21" s="390">
        <f>'Daily Data'!C342</f>
        <v>0</v>
      </c>
      <c r="AE21" s="69">
        <f>'Daily Data'!D342</f>
        <v>0</v>
      </c>
      <c r="AF21" s="69">
        <f>'Daily Data'!E342</f>
        <v>0</v>
      </c>
      <c r="AG21" s="69">
        <f>'Daily Data'!F342</f>
        <v>0</v>
      </c>
      <c r="AH21" s="69">
        <f>'Daily Data'!G342</f>
        <v>0</v>
      </c>
      <c r="AI21" s="69">
        <f>'Daily Data'!H342</f>
        <v>0</v>
      </c>
      <c r="AJ21" s="399">
        <f>'Daily Data'!I342</f>
        <v>0</v>
      </c>
      <c r="AK21" s="376">
        <f t="shared" si="35"/>
        <v>0</v>
      </c>
      <c r="AL21" s="12"/>
      <c r="AN21" s="153" t="s">
        <v>99</v>
      </c>
      <c r="AO21" s="69">
        <f t="shared" si="54"/>
        <v>0</v>
      </c>
      <c r="AP21" s="69">
        <f t="shared" si="55"/>
        <v>0</v>
      </c>
      <c r="AQ21" s="69">
        <f t="shared" si="56"/>
        <v>0</v>
      </c>
      <c r="AR21" s="69">
        <f t="shared" si="57"/>
        <v>0</v>
      </c>
      <c r="AS21" s="69">
        <f t="shared" si="58"/>
        <v>0</v>
      </c>
      <c r="AT21" s="69">
        <f t="shared" si="59"/>
        <v>0</v>
      </c>
      <c r="AU21" s="69">
        <f t="shared" si="60"/>
        <v>0</v>
      </c>
      <c r="AV21" s="53"/>
      <c r="AW21" s="153" t="s">
        <v>99</v>
      </c>
      <c r="AX21" s="170">
        <f>'Daily Data'!C345</f>
        <v>67</v>
      </c>
      <c r="AY21" s="170">
        <f>'Daily Data'!D345</f>
        <v>63</v>
      </c>
      <c r="AZ21" s="170">
        <f>'Daily Data'!E345</f>
        <v>57</v>
      </c>
      <c r="BA21" s="170">
        <f>'Daily Data'!F345</f>
        <v>68</v>
      </c>
      <c r="BB21" s="170">
        <f>'Daily Data'!G345</f>
        <v>63</v>
      </c>
      <c r="BC21" s="170">
        <f>'Daily Data'!H345</f>
        <v>73</v>
      </c>
      <c r="BD21" s="170">
        <f>'Daily Data'!I345</f>
        <v>66</v>
      </c>
      <c r="BE21" s="170">
        <f>'Daily Data'!B345</f>
        <v>456</v>
      </c>
      <c r="BG21" s="153" t="s">
        <v>99</v>
      </c>
      <c r="BH21" s="69">
        <f>'Daily Data'!C350</f>
        <v>1142</v>
      </c>
      <c r="BI21" s="69">
        <f>'Daily Data'!D350</f>
        <v>982</v>
      </c>
      <c r="BJ21" s="69">
        <f>'Daily Data'!E350</f>
        <v>913</v>
      </c>
      <c r="BK21" s="69">
        <f>'Daily Data'!F350</f>
        <v>966</v>
      </c>
      <c r="BL21" s="69">
        <f>'Daily Data'!G350</f>
        <v>962</v>
      </c>
      <c r="BM21" s="69">
        <f>'Daily Data'!H350</f>
        <v>1016</v>
      </c>
      <c r="BN21" s="69">
        <f>'Daily Data'!I350</f>
        <v>1093</v>
      </c>
      <c r="BO21" s="135">
        <f t="shared" si="46"/>
        <v>7074</v>
      </c>
      <c r="BQ21" s="153" t="s">
        <v>99</v>
      </c>
      <c r="BR21" s="135">
        <f t="shared" si="14"/>
        <v>1142</v>
      </c>
      <c r="BS21" s="135">
        <f t="shared" si="15"/>
        <v>2124</v>
      </c>
      <c r="BT21" s="135">
        <f t="shared" si="16"/>
        <v>3037</v>
      </c>
      <c r="BU21" s="135">
        <f t="shared" si="17"/>
        <v>4003</v>
      </c>
      <c r="BV21" s="135">
        <f t="shared" si="18"/>
        <v>4965</v>
      </c>
      <c r="BW21" s="135">
        <f t="shared" si="19"/>
        <v>5981</v>
      </c>
      <c r="BX21" s="135">
        <f t="shared" si="20"/>
        <v>7074</v>
      </c>
      <c r="BZ21" s="153" t="s">
        <v>99</v>
      </c>
      <c r="CA21" s="168">
        <f>'Daily Data'!C353</f>
        <v>6.6</v>
      </c>
      <c r="CB21" s="168">
        <f>'Daily Data'!D353</f>
        <v>0</v>
      </c>
      <c r="CC21" s="168">
        <f>'Daily Data'!E353</f>
        <v>0</v>
      </c>
      <c r="CD21" s="168">
        <f>'Daily Data'!F353</f>
        <v>0</v>
      </c>
      <c r="CE21" s="168">
        <f>'Daily Data'!G353</f>
        <v>0</v>
      </c>
      <c r="CF21" s="168">
        <f>'Daily Data'!H353</f>
        <v>0</v>
      </c>
      <c r="CG21" s="168">
        <f>'Daily Data'!I353</f>
        <v>0</v>
      </c>
      <c r="CH21" s="168">
        <f>'Daily Data'!B353</f>
        <v>6.6</v>
      </c>
      <c r="CJ21" s="153" t="s">
        <v>99</v>
      </c>
      <c r="CK21" s="167">
        <f t="shared" si="21"/>
        <v>6.6</v>
      </c>
      <c r="CL21" s="167">
        <f t="shared" si="22"/>
        <v>6.6</v>
      </c>
      <c r="CM21" s="167">
        <f t="shared" si="23"/>
        <v>6.6</v>
      </c>
      <c r="CN21" s="167">
        <f t="shared" si="24"/>
        <v>6.6</v>
      </c>
      <c r="CO21" s="167">
        <f t="shared" si="25"/>
        <v>6.6</v>
      </c>
      <c r="CP21" s="167">
        <f t="shared" si="26"/>
        <v>6.6</v>
      </c>
      <c r="CQ21" s="167">
        <f t="shared" si="27"/>
        <v>6.6</v>
      </c>
      <c r="CS21" s="153" t="s">
        <v>99</v>
      </c>
      <c r="CT21" s="183">
        <f>'Daily Data'!C354</f>
        <v>66</v>
      </c>
      <c r="CU21" s="183">
        <f>'Daily Data'!D354</f>
        <v>0</v>
      </c>
      <c r="CV21" s="183">
        <f>'Daily Data'!E354</f>
        <v>0</v>
      </c>
      <c r="CW21" s="183">
        <f>'Daily Data'!F354</f>
        <v>0</v>
      </c>
      <c r="CX21" s="183">
        <f>'Daily Data'!G354</f>
        <v>0</v>
      </c>
      <c r="CY21" s="183">
        <f>'Daily Data'!H354</f>
        <v>0</v>
      </c>
      <c r="CZ21" s="183">
        <f>'Daily Data'!I354</f>
        <v>0</v>
      </c>
      <c r="DA21" s="183">
        <f>'Daily Data'!B354</f>
        <v>66</v>
      </c>
      <c r="DC21" s="153" t="s">
        <v>99</v>
      </c>
      <c r="DD21" s="182">
        <f t="shared" si="28"/>
        <v>66</v>
      </c>
      <c r="DE21" s="182">
        <f t="shared" si="29"/>
        <v>66</v>
      </c>
      <c r="DF21" s="182">
        <f t="shared" si="30"/>
        <v>66</v>
      </c>
      <c r="DG21" s="182">
        <f t="shared" si="31"/>
        <v>66</v>
      </c>
      <c r="DH21" s="182">
        <f t="shared" si="32"/>
        <v>66</v>
      </c>
      <c r="DI21" s="182">
        <f t="shared" si="33"/>
        <v>66</v>
      </c>
      <c r="DJ21" s="182">
        <f t="shared" si="34"/>
        <v>66</v>
      </c>
      <c r="DL21" s="153" t="s">
        <v>99</v>
      </c>
      <c r="DM21" s="214">
        <f>'Daily Data'!C347</f>
        <v>0</v>
      </c>
      <c r="DN21" s="214">
        <f>'Daily Data'!D347</f>
        <v>0</v>
      </c>
      <c r="DO21" s="214">
        <f>'Daily Data'!E347</f>
        <v>0</v>
      </c>
      <c r="DP21" s="214">
        <f>'Daily Data'!F347</f>
        <v>0</v>
      </c>
      <c r="DQ21" s="214">
        <f>'Daily Data'!G347</f>
        <v>0</v>
      </c>
      <c r="DR21" s="214">
        <f>'Daily Data'!H347</f>
        <v>0</v>
      </c>
      <c r="DS21" s="214">
        <f>'Daily Data'!B347</f>
        <v>0</v>
      </c>
    </row>
    <row r="22" spans="1:123" x14ac:dyDescent="0.25">
      <c r="A22" s="21" t="s">
        <v>101</v>
      </c>
      <c r="B22" s="390">
        <f>'Daily Data'!C362</f>
        <v>0</v>
      </c>
      <c r="C22" s="69">
        <f>'Daily Data'!D362</f>
        <v>0</v>
      </c>
      <c r="D22" s="69">
        <f>'Daily Data'!E362</f>
        <v>0</v>
      </c>
      <c r="E22" s="69">
        <f>'Daily Data'!F362</f>
        <v>0</v>
      </c>
      <c r="F22" s="69">
        <f>'Daily Data'!G362</f>
        <v>0</v>
      </c>
      <c r="G22" s="69">
        <f>'Daily Data'!H362</f>
        <v>0</v>
      </c>
      <c r="H22" s="399">
        <f>'Daily Data'!I362</f>
        <v>0</v>
      </c>
      <c r="I22" s="376">
        <f>'Daily Data'!B362</f>
        <v>0</v>
      </c>
      <c r="J22" s="26">
        <f t="shared" si="11"/>
        <v>0</v>
      </c>
      <c r="K22" s="21" t="s">
        <v>101</v>
      </c>
      <c r="L22" s="140">
        <f>'Daily Data'!C373</f>
        <v>0</v>
      </c>
      <c r="M22" s="140">
        <f>'Daily Data'!D373</f>
        <v>0</v>
      </c>
      <c r="N22" s="140">
        <f>'Daily Data'!E373</f>
        <v>0</v>
      </c>
      <c r="O22" s="140">
        <f>'Daily Data'!F373</f>
        <v>0</v>
      </c>
      <c r="P22" s="140">
        <f>'Daily Data'!G373</f>
        <v>0</v>
      </c>
      <c r="Q22" s="140">
        <f>'Daily Data'!H373</f>
        <v>0</v>
      </c>
      <c r="R22" s="140">
        <f>'Daily Data'!I373</f>
        <v>0</v>
      </c>
      <c r="S22" s="43">
        <f>'Daily Data'!B373</f>
        <v>0</v>
      </c>
      <c r="T22" s="16" t="s">
        <v>101</v>
      </c>
      <c r="U22" s="147">
        <f>'Daily Data'!C367</f>
        <v>0</v>
      </c>
      <c r="V22" s="147">
        <f>'Daily Data'!D367</f>
        <v>0</v>
      </c>
      <c r="W22" s="147">
        <f>'Daily Data'!E367</f>
        <v>0</v>
      </c>
      <c r="X22" s="147">
        <f>'Daily Data'!F367</f>
        <v>0</v>
      </c>
      <c r="Y22" s="147">
        <f>'Daily Data'!G367</f>
        <v>0</v>
      </c>
      <c r="Z22" s="147">
        <f>'Daily Data'!H367</f>
        <v>0</v>
      </c>
      <c r="AA22" s="147">
        <f>'Daily Data'!I367</f>
        <v>0</v>
      </c>
      <c r="AB22" s="149">
        <f t="shared" si="12"/>
        <v>0</v>
      </c>
      <c r="AC22" s="21" t="s">
        <v>101</v>
      </c>
      <c r="AD22" s="390">
        <f>'Daily Data'!C363</f>
        <v>0</v>
      </c>
      <c r="AE22" s="69">
        <f>'Daily Data'!D363</f>
        <v>0</v>
      </c>
      <c r="AF22" s="69">
        <f>'Daily Data'!E363</f>
        <v>0</v>
      </c>
      <c r="AG22" s="69">
        <f>'Daily Data'!F363</f>
        <v>0</v>
      </c>
      <c r="AH22" s="69">
        <f>'Daily Data'!G363</f>
        <v>0</v>
      </c>
      <c r="AI22" s="69">
        <f>'Daily Data'!H363</f>
        <v>0</v>
      </c>
      <c r="AJ22" s="399">
        <f>'Daily Data'!I363</f>
        <v>0</v>
      </c>
      <c r="AK22" s="376">
        <f t="shared" si="35"/>
        <v>0</v>
      </c>
      <c r="AL22" s="12"/>
      <c r="AN22" s="153" t="s">
        <v>101</v>
      </c>
      <c r="AO22" s="69">
        <f t="shared" si="54"/>
        <v>0</v>
      </c>
      <c r="AP22" s="69">
        <f t="shared" si="55"/>
        <v>0</v>
      </c>
      <c r="AQ22" s="69">
        <f t="shared" si="56"/>
        <v>0</v>
      </c>
      <c r="AR22" s="69">
        <f t="shared" si="57"/>
        <v>0</v>
      </c>
      <c r="AS22" s="69">
        <f t="shared" si="58"/>
        <v>0</v>
      </c>
      <c r="AT22" s="69">
        <f t="shared" si="59"/>
        <v>0</v>
      </c>
      <c r="AU22" s="69">
        <f t="shared" si="60"/>
        <v>0</v>
      </c>
      <c r="AV22" s="53"/>
      <c r="AW22" s="153" t="s">
        <v>101</v>
      </c>
      <c r="AX22" s="170">
        <f>'Daily Data'!C366</f>
        <v>0</v>
      </c>
      <c r="AY22" s="170">
        <f>'Daily Data'!D366</f>
        <v>0</v>
      </c>
      <c r="AZ22" s="170">
        <f>'Daily Data'!E366</f>
        <v>0</v>
      </c>
      <c r="BA22" s="170">
        <f>'Daily Data'!F366</f>
        <v>0</v>
      </c>
      <c r="BB22" s="170">
        <f>'Daily Data'!G366</f>
        <v>0</v>
      </c>
      <c r="BC22" s="170">
        <f>'Daily Data'!H366</f>
        <v>0</v>
      </c>
      <c r="BD22" s="170">
        <f>'Daily Data'!I366</f>
        <v>0</v>
      </c>
      <c r="BE22" s="170">
        <f>'Daily Data'!B366</f>
        <v>0</v>
      </c>
      <c r="BG22" s="153" t="s">
        <v>101</v>
      </c>
      <c r="BH22" s="69">
        <f>'Daily Data'!C371</f>
        <v>0</v>
      </c>
      <c r="BI22" s="69">
        <f>'Daily Data'!D371</f>
        <v>0</v>
      </c>
      <c r="BJ22" s="69">
        <f>'Daily Data'!E371</f>
        <v>0</v>
      </c>
      <c r="BK22" s="69">
        <f>'Daily Data'!F371</f>
        <v>0</v>
      </c>
      <c r="BL22" s="69">
        <f>'Daily Data'!G371</f>
        <v>0</v>
      </c>
      <c r="BM22" s="69">
        <f>'Daily Data'!H371</f>
        <v>0</v>
      </c>
      <c r="BN22" s="69">
        <f>'Daily Data'!I371</f>
        <v>0</v>
      </c>
      <c r="BO22" s="135">
        <f t="shared" si="46"/>
        <v>0</v>
      </c>
      <c r="BQ22" s="153" t="s">
        <v>101</v>
      </c>
      <c r="BR22" s="135">
        <f t="shared" si="14"/>
        <v>0</v>
      </c>
      <c r="BS22" s="135">
        <f t="shared" si="15"/>
        <v>0</v>
      </c>
      <c r="BT22" s="135">
        <f t="shared" si="16"/>
        <v>0</v>
      </c>
      <c r="BU22" s="135">
        <f t="shared" si="17"/>
        <v>0</v>
      </c>
      <c r="BV22" s="135">
        <f t="shared" si="18"/>
        <v>0</v>
      </c>
      <c r="BW22" s="135">
        <f t="shared" si="19"/>
        <v>0</v>
      </c>
      <c r="BX22" s="135">
        <f t="shared" si="20"/>
        <v>0</v>
      </c>
      <c r="BZ22" s="153" t="s">
        <v>101</v>
      </c>
      <c r="CA22" s="168">
        <f>'Daily Data'!C374</f>
        <v>0</v>
      </c>
      <c r="CB22" s="168">
        <f>'Daily Data'!D374</f>
        <v>0</v>
      </c>
      <c r="CC22" s="168">
        <f>'Daily Data'!E374</f>
        <v>0</v>
      </c>
      <c r="CD22" s="168">
        <f>'Daily Data'!F374</f>
        <v>0</v>
      </c>
      <c r="CE22" s="168">
        <f>'Daily Data'!G374</f>
        <v>0</v>
      </c>
      <c r="CF22" s="168">
        <f>'Daily Data'!H374</f>
        <v>0</v>
      </c>
      <c r="CG22" s="168">
        <f>'Daily Data'!I374</f>
        <v>0</v>
      </c>
      <c r="CH22" s="168">
        <f>'Daily Data'!B374</f>
        <v>0</v>
      </c>
      <c r="CJ22" s="153" t="s">
        <v>101</v>
      </c>
      <c r="CK22" s="167">
        <f t="shared" si="21"/>
        <v>0</v>
      </c>
      <c r="CL22" s="167">
        <f t="shared" si="22"/>
        <v>0</v>
      </c>
      <c r="CM22" s="167">
        <f t="shared" si="23"/>
        <v>0</v>
      </c>
      <c r="CN22" s="167">
        <f t="shared" si="24"/>
        <v>0</v>
      </c>
      <c r="CO22" s="167">
        <f t="shared" si="25"/>
        <v>0</v>
      </c>
      <c r="CP22" s="167">
        <f t="shared" si="26"/>
        <v>0</v>
      </c>
      <c r="CQ22" s="167">
        <f t="shared" si="27"/>
        <v>0</v>
      </c>
      <c r="CS22" s="153" t="s">
        <v>101</v>
      </c>
      <c r="CT22" s="183">
        <f>'Daily Data'!C375</f>
        <v>0</v>
      </c>
      <c r="CU22" s="183">
        <f>'Daily Data'!D375</f>
        <v>0</v>
      </c>
      <c r="CV22" s="183">
        <f>'Daily Data'!E375</f>
        <v>0</v>
      </c>
      <c r="CW22" s="183">
        <f>'Daily Data'!F375</f>
        <v>0</v>
      </c>
      <c r="CX22" s="183">
        <f>'Daily Data'!G375</f>
        <v>0</v>
      </c>
      <c r="CY22" s="183">
        <f>'Daily Data'!H375</f>
        <v>0</v>
      </c>
      <c r="CZ22" s="183">
        <f>'Daily Data'!I375</f>
        <v>0</v>
      </c>
      <c r="DA22" s="183">
        <f>'Daily Data'!B375</f>
        <v>0</v>
      </c>
      <c r="DC22" s="153" t="s">
        <v>101</v>
      </c>
      <c r="DD22" s="182">
        <f t="shared" si="28"/>
        <v>0</v>
      </c>
      <c r="DE22" s="182">
        <f t="shared" si="29"/>
        <v>0</v>
      </c>
      <c r="DF22" s="182">
        <f t="shared" si="30"/>
        <v>0</v>
      </c>
      <c r="DG22" s="182">
        <f t="shared" si="31"/>
        <v>0</v>
      </c>
      <c r="DH22" s="182">
        <f t="shared" si="32"/>
        <v>0</v>
      </c>
      <c r="DI22" s="182">
        <f t="shared" si="33"/>
        <v>0</v>
      </c>
      <c r="DJ22" s="182">
        <f t="shared" si="34"/>
        <v>0</v>
      </c>
      <c r="DL22" s="153" t="s">
        <v>101</v>
      </c>
      <c r="DM22" s="214">
        <f>'Daily Data'!C368</f>
        <v>0</v>
      </c>
      <c r="DN22" s="214">
        <f>'Daily Data'!D368</f>
        <v>0</v>
      </c>
      <c r="DO22" s="214">
        <f>'Daily Data'!E368</f>
        <v>0</v>
      </c>
      <c r="DP22" s="214">
        <f>'Daily Data'!F368</f>
        <v>0</v>
      </c>
      <c r="DQ22" s="214">
        <f>'Daily Data'!G368</f>
        <v>0</v>
      </c>
      <c r="DR22" s="214">
        <f>'Daily Data'!H368</f>
        <v>0</v>
      </c>
      <c r="DS22" s="214">
        <f>'Daily Data'!B368</f>
        <v>0</v>
      </c>
    </row>
    <row r="23" spans="1:123" ht="15.75" thickBot="1" x14ac:dyDescent="0.3">
      <c r="A23" s="156" t="s">
        <v>40</v>
      </c>
      <c r="B23" s="392">
        <f>'Daily Data'!C5</f>
        <v>58069</v>
      </c>
      <c r="C23" s="141">
        <f>'Daily Data'!D5</f>
        <v>0</v>
      </c>
      <c r="D23" s="141">
        <f>'Daily Data'!E5</f>
        <v>0</v>
      </c>
      <c r="E23" s="141">
        <f>'Daily Data'!F5</f>
        <v>0</v>
      </c>
      <c r="F23" s="141">
        <f>'Daily Data'!G5</f>
        <v>0</v>
      </c>
      <c r="G23" s="141">
        <f>'Daily Data'!H5</f>
        <v>0</v>
      </c>
      <c r="H23" s="372">
        <f>'Daily Data'!I5</f>
        <v>0</v>
      </c>
      <c r="I23" s="377">
        <f>'Daily Data'!B5</f>
        <v>58069</v>
      </c>
      <c r="J23" s="26">
        <f t="shared" si="11"/>
        <v>285</v>
      </c>
      <c r="K23" s="156" t="s">
        <v>40</v>
      </c>
      <c r="L23" s="141">
        <f>'Daily Data'!C16</f>
        <v>6608</v>
      </c>
      <c r="M23" s="141">
        <f>'Daily Data'!D16</f>
        <v>0</v>
      </c>
      <c r="N23" s="141">
        <f>'Daily Data'!E16</f>
        <v>0</v>
      </c>
      <c r="O23" s="141">
        <f>'Daily Data'!F16</f>
        <v>0</v>
      </c>
      <c r="P23" s="141">
        <f>'Daily Data'!G16</f>
        <v>0</v>
      </c>
      <c r="Q23" s="141">
        <f>'Daily Data'!H16</f>
        <v>0</v>
      </c>
      <c r="R23" s="141">
        <f>'Daily Data'!I16</f>
        <v>0</v>
      </c>
      <c r="S23" s="146">
        <f>'Daily Data'!B16</f>
        <v>6608</v>
      </c>
      <c r="T23" s="17" t="s">
        <v>40</v>
      </c>
      <c r="U23" s="151">
        <f>'Daily Data'!C10</f>
        <v>285</v>
      </c>
      <c r="V23" s="151">
        <f>'Daily Data'!D10</f>
        <v>0</v>
      </c>
      <c r="W23" s="151">
        <f>'Daily Data'!E10</f>
        <v>0</v>
      </c>
      <c r="X23" s="151">
        <f>'Daily Data'!F10</f>
        <v>0</v>
      </c>
      <c r="Y23" s="151">
        <f>'Daily Data'!G10</f>
        <v>0</v>
      </c>
      <c r="Z23" s="151">
        <f>'Daily Data'!H10</f>
        <v>0</v>
      </c>
      <c r="AA23" s="151">
        <f>'Daily Data'!I10</f>
        <v>0</v>
      </c>
      <c r="AB23" s="152">
        <f t="shared" si="12"/>
        <v>285</v>
      </c>
      <c r="AC23" s="156" t="s">
        <v>40</v>
      </c>
      <c r="AD23" s="392">
        <f>'Daily Data'!C6</f>
        <v>94994</v>
      </c>
      <c r="AE23" s="141">
        <f>'Daily Data'!D6</f>
        <v>79942</v>
      </c>
      <c r="AF23" s="141">
        <f>'Daily Data'!E6</f>
        <v>73274</v>
      </c>
      <c r="AG23" s="141">
        <f>'Daily Data'!F6</f>
        <v>79281</v>
      </c>
      <c r="AH23" s="141">
        <f>'Daily Data'!G6</f>
        <v>76725</v>
      </c>
      <c r="AI23" s="141">
        <f>'Daily Data'!H6</f>
        <v>90276</v>
      </c>
      <c r="AJ23" s="372">
        <f>'Daily Data'!I6</f>
        <v>116841</v>
      </c>
      <c r="AK23" s="377">
        <f>SUM(AD23:AJ23)</f>
        <v>611333</v>
      </c>
      <c r="AL23" s="12"/>
      <c r="AN23" s="157" t="s">
        <v>40</v>
      </c>
      <c r="AO23" s="141">
        <f t="shared" si="54"/>
        <v>94994</v>
      </c>
      <c r="AP23" s="141">
        <f t="shared" si="55"/>
        <v>174936</v>
      </c>
      <c r="AQ23" s="141">
        <f t="shared" si="56"/>
        <v>248210</v>
      </c>
      <c r="AR23" s="141">
        <f t="shared" si="57"/>
        <v>327491</v>
      </c>
      <c r="AS23" s="141">
        <f t="shared" si="58"/>
        <v>404216</v>
      </c>
      <c r="AT23" s="141">
        <f t="shared" si="59"/>
        <v>494492</v>
      </c>
      <c r="AU23" s="141">
        <f t="shared" si="60"/>
        <v>611333</v>
      </c>
      <c r="AV23" s="53"/>
      <c r="AW23" s="180" t="s">
        <v>40</v>
      </c>
      <c r="AX23" s="172">
        <f>'Daily Data'!C9</f>
        <v>273</v>
      </c>
      <c r="AY23" s="172">
        <f>'Daily Data'!D9</f>
        <v>344</v>
      </c>
      <c r="AZ23" s="172">
        <f>'Daily Data'!E9</f>
        <v>328</v>
      </c>
      <c r="BA23" s="172">
        <f>'Daily Data'!F9</f>
        <v>376</v>
      </c>
      <c r="BB23" s="172">
        <f>'Daily Data'!G9</f>
        <v>309</v>
      </c>
      <c r="BC23" s="172">
        <f>'Daily Data'!H9</f>
        <v>345</v>
      </c>
      <c r="BD23" s="172">
        <f>'Daily Data'!I9</f>
        <v>318</v>
      </c>
      <c r="BE23" s="181">
        <f>'Daily Data'!B9</f>
        <v>2293</v>
      </c>
      <c r="BG23" s="180" t="s">
        <v>40</v>
      </c>
      <c r="BH23" s="141">
        <f>'Daily Data'!C14</f>
        <v>7446</v>
      </c>
      <c r="BI23" s="141">
        <f>'Daily Data'!D14</f>
        <v>6645</v>
      </c>
      <c r="BJ23" s="141">
        <f>'Daily Data'!E14</f>
        <v>6074</v>
      </c>
      <c r="BK23" s="141">
        <f>'Daily Data'!F14</f>
        <v>6643</v>
      </c>
      <c r="BL23" s="141">
        <f>'Daily Data'!G14</f>
        <v>5585</v>
      </c>
      <c r="BM23" s="141">
        <f>'Daily Data'!H14</f>
        <v>7036</v>
      </c>
      <c r="BN23" s="141">
        <f>'Daily Data'!I14</f>
        <v>7434</v>
      </c>
      <c r="BO23" s="135">
        <f t="shared" si="46"/>
        <v>46863</v>
      </c>
      <c r="BQ23" s="180" t="s">
        <v>40</v>
      </c>
      <c r="BR23" s="135">
        <f t="shared" si="14"/>
        <v>7446</v>
      </c>
      <c r="BS23" s="135">
        <f t="shared" si="15"/>
        <v>14091</v>
      </c>
      <c r="BT23" s="135">
        <f t="shared" si="16"/>
        <v>20165</v>
      </c>
      <c r="BU23" s="135">
        <f t="shared" si="17"/>
        <v>26808</v>
      </c>
      <c r="BV23" s="135">
        <f t="shared" si="18"/>
        <v>32393</v>
      </c>
      <c r="BW23" s="135">
        <f t="shared" si="19"/>
        <v>39429</v>
      </c>
      <c r="BX23" s="135">
        <f t="shared" si="20"/>
        <v>46863</v>
      </c>
      <c r="BZ23" s="180" t="s">
        <v>40</v>
      </c>
      <c r="CA23" s="171">
        <f>'Daily Data'!C17</f>
        <v>8.1</v>
      </c>
      <c r="CB23" s="171">
        <f>'Daily Data'!D17</f>
        <v>0</v>
      </c>
      <c r="CC23" s="171">
        <f>'Daily Data'!E17</f>
        <v>0</v>
      </c>
      <c r="CD23" s="171">
        <f>'Daily Data'!F17</f>
        <v>0</v>
      </c>
      <c r="CE23" s="171">
        <f>'Daily Data'!G17</f>
        <v>0</v>
      </c>
      <c r="CF23" s="171">
        <f>'Daily Data'!H17</f>
        <v>0</v>
      </c>
      <c r="CG23" s="171">
        <f>'Daily Data'!I17</f>
        <v>0</v>
      </c>
      <c r="CH23" s="192">
        <f>'Daily Data'!B17</f>
        <v>8.1</v>
      </c>
      <c r="CJ23" s="180" t="s">
        <v>40</v>
      </c>
      <c r="CK23" s="167">
        <f t="shared" si="21"/>
        <v>8.1</v>
      </c>
      <c r="CL23" s="167">
        <f t="shared" si="22"/>
        <v>8.1</v>
      </c>
      <c r="CM23" s="167">
        <f t="shared" si="23"/>
        <v>8.1</v>
      </c>
      <c r="CN23" s="167">
        <f t="shared" si="24"/>
        <v>8.1</v>
      </c>
      <c r="CO23" s="167">
        <f t="shared" si="25"/>
        <v>8.1</v>
      </c>
      <c r="CP23" s="167">
        <f t="shared" si="26"/>
        <v>8.1</v>
      </c>
      <c r="CQ23" s="167">
        <f t="shared" si="27"/>
        <v>8.1</v>
      </c>
      <c r="CS23" s="180" t="s">
        <v>40</v>
      </c>
      <c r="CT23" s="184">
        <f>'Daily Data'!C18</f>
        <v>81</v>
      </c>
      <c r="CU23" s="184">
        <f>'Daily Data'!D18</f>
        <v>0</v>
      </c>
      <c r="CV23" s="184">
        <f>'Daily Data'!E18</f>
        <v>0</v>
      </c>
      <c r="CW23" s="184">
        <f>'Daily Data'!F18</f>
        <v>0</v>
      </c>
      <c r="CX23" s="184">
        <f>'Daily Data'!G18</f>
        <v>0</v>
      </c>
      <c r="CY23" s="184">
        <f>'Daily Data'!H18</f>
        <v>0</v>
      </c>
      <c r="CZ23" s="184">
        <f>'Daily Data'!I18</f>
        <v>0</v>
      </c>
      <c r="DA23" s="185">
        <f>'Daily Data'!B18</f>
        <v>81</v>
      </c>
      <c r="DC23" s="180" t="s">
        <v>40</v>
      </c>
      <c r="DD23" s="182">
        <f t="shared" si="28"/>
        <v>81</v>
      </c>
      <c r="DE23" s="182">
        <f t="shared" si="29"/>
        <v>81</v>
      </c>
      <c r="DF23" s="182">
        <f t="shared" si="30"/>
        <v>81</v>
      </c>
      <c r="DG23" s="182">
        <f t="shared" si="31"/>
        <v>81</v>
      </c>
      <c r="DH23" s="182">
        <f t="shared" si="32"/>
        <v>81</v>
      </c>
      <c r="DI23" s="182">
        <f t="shared" si="33"/>
        <v>81</v>
      </c>
      <c r="DJ23" s="182">
        <f t="shared" si="34"/>
        <v>81</v>
      </c>
      <c r="DL23" s="180" t="s">
        <v>40</v>
      </c>
      <c r="DM23" s="214">
        <f>'Daily Data'!C11</f>
        <v>0.11550000000000001</v>
      </c>
      <c r="DN23" s="214">
        <f>'Daily Data'!D11</f>
        <v>0.13519999999999999</v>
      </c>
      <c r="DO23" s="214">
        <f>'Daily Data'!E11</f>
        <v>0.1182</v>
      </c>
      <c r="DP23" s="214">
        <f>'Daily Data'!F11</f>
        <v>0.1283</v>
      </c>
      <c r="DQ23" s="214">
        <f>'Daily Data'!G11</f>
        <v>0.10299999999999999</v>
      </c>
      <c r="DR23" s="214">
        <f>'Daily Data'!H11</f>
        <v>0.1202</v>
      </c>
      <c r="DS23" s="214">
        <f>'Daily Data'!B11</f>
        <v>0.1188</v>
      </c>
    </row>
    <row r="24" spans="1:123" ht="16.5" hidden="1" customHeight="1" thickBot="1" x14ac:dyDescent="0.3">
      <c r="A24" s="384" t="s">
        <v>1</v>
      </c>
      <c r="B24" s="208"/>
      <c r="C24" s="208"/>
      <c r="D24" s="208"/>
      <c r="E24" s="208"/>
      <c r="F24" s="208"/>
      <c r="G24" s="208"/>
      <c r="H24" s="373"/>
      <c r="I24" s="378">
        <f>SUM(B24:H24)</f>
        <v>0</v>
      </c>
      <c r="J24" s="27" t="e">
        <f>#REF!</f>
        <v>#REF!</v>
      </c>
      <c r="K24" s="405"/>
      <c r="L24" s="405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44"/>
      <c r="AB24" s="44"/>
      <c r="AC24" s="21" t="s">
        <v>1</v>
      </c>
      <c r="AD24" s="393"/>
      <c r="AE24" s="143"/>
      <c r="AF24" s="208"/>
      <c r="AG24" s="208"/>
      <c r="AH24" s="208"/>
      <c r="AI24" s="143"/>
      <c r="AJ24" s="373"/>
      <c r="AK24" s="377">
        <f t="shared" ref="AK24:AK25" si="61">SUM(AD24:AJ24)</f>
        <v>0</v>
      </c>
      <c r="AL24" s="12"/>
      <c r="AN24" s="21" t="s">
        <v>1</v>
      </c>
      <c r="AO24" s="208"/>
      <c r="AP24" s="143"/>
      <c r="AQ24" s="208"/>
      <c r="AR24" s="208"/>
      <c r="AS24" s="208"/>
      <c r="AT24" s="143"/>
      <c r="AU24" s="208"/>
      <c r="AV24" s="47">
        <f t="shared" ref="AV24:AV25" si="62">SUM(AO24:AU24)</f>
        <v>0</v>
      </c>
    </row>
    <row r="25" spans="1:123" ht="18.75" customHeight="1" thickBot="1" x14ac:dyDescent="0.6">
      <c r="A25" s="385" t="s">
        <v>38</v>
      </c>
      <c r="B25" s="207"/>
      <c r="C25" s="207"/>
      <c r="D25" s="207"/>
      <c r="E25" s="207"/>
      <c r="F25" s="207"/>
      <c r="G25" s="207"/>
      <c r="H25" s="374"/>
      <c r="I25" s="379">
        <f t="shared" ref="I25:I26" si="63">SUM(B25:H25)</f>
        <v>0</v>
      </c>
      <c r="J25" s="27"/>
      <c r="K25" s="406"/>
      <c r="L25" s="406"/>
      <c r="M25" s="406"/>
      <c r="N25" s="406"/>
      <c r="O25" s="406"/>
      <c r="P25" s="406"/>
      <c r="Q25" s="406"/>
      <c r="R25" s="406"/>
      <c r="S25" s="406"/>
      <c r="T25" s="12"/>
      <c r="U25" s="12"/>
      <c r="V25" s="12"/>
      <c r="W25" s="12"/>
      <c r="X25" s="12"/>
      <c r="Y25" s="12"/>
      <c r="Z25" s="12"/>
      <c r="AA25" s="44"/>
      <c r="AB25" s="44"/>
      <c r="AC25" s="86" t="s">
        <v>38</v>
      </c>
      <c r="AD25" s="394"/>
      <c r="AE25" s="207"/>
      <c r="AF25" s="207"/>
      <c r="AG25" s="207"/>
      <c r="AH25" s="207"/>
      <c r="AI25" s="207"/>
      <c r="AJ25" s="374"/>
      <c r="AK25" s="401">
        <f t="shared" si="61"/>
        <v>0</v>
      </c>
      <c r="AL25" s="12"/>
      <c r="AN25" s="86" t="s">
        <v>38</v>
      </c>
      <c r="AO25" s="207"/>
      <c r="AP25" s="207"/>
      <c r="AQ25" s="207"/>
      <c r="AR25" s="207"/>
      <c r="AS25" s="207"/>
      <c r="AT25" s="207"/>
      <c r="AU25" s="207"/>
      <c r="AV25" s="47">
        <f t="shared" si="62"/>
        <v>0</v>
      </c>
    </row>
    <row r="26" spans="1:123" ht="15.75" thickBot="1" x14ac:dyDescent="0.3">
      <c r="A26" s="386" t="s">
        <v>37</v>
      </c>
      <c r="B26" s="158">
        <f>'Daily Data'!B20</f>
        <v>2009</v>
      </c>
      <c r="C26" s="158">
        <f>'Daily Data'!D20</f>
        <v>0</v>
      </c>
      <c r="D26" s="158">
        <f>'Daily Data'!E20</f>
        <v>0</v>
      </c>
      <c r="E26" s="158">
        <f>'Daily Data'!F20</f>
        <v>0</v>
      </c>
      <c r="F26" s="158">
        <f>'Daily Data'!G20</f>
        <v>0</v>
      </c>
      <c r="G26" s="158">
        <f>'Daily Data'!H20</f>
        <v>0</v>
      </c>
      <c r="H26" s="375">
        <f>'Daily Data'!I20</f>
        <v>0</v>
      </c>
      <c r="I26" s="380">
        <f t="shared" si="63"/>
        <v>2009</v>
      </c>
      <c r="J26" s="407"/>
      <c r="K26" s="408"/>
      <c r="L26" s="408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10"/>
      <c r="AB26" s="410"/>
      <c r="AC26" s="86" t="s">
        <v>37</v>
      </c>
      <c r="AD26" s="395">
        <f>'Daily Data'!C21</f>
        <v>3299</v>
      </c>
      <c r="AE26" s="213">
        <f>'Daily Data'!D21</f>
        <v>3035</v>
      </c>
      <c r="AF26" s="213">
        <f>'Daily Data'!E21</f>
        <v>2821</v>
      </c>
      <c r="AG26" s="213">
        <f>'Daily Data'!F21</f>
        <v>2789</v>
      </c>
      <c r="AH26" s="213">
        <f>'Daily Data'!G21</f>
        <v>2909</v>
      </c>
      <c r="AI26" s="213">
        <f>'Daily Data'!H21</f>
        <v>3221</v>
      </c>
      <c r="AJ26" s="400">
        <f>'Daily Data'!I21</f>
        <v>4008</v>
      </c>
      <c r="AK26" s="402">
        <f>SUM(AD26:AJ26)</f>
        <v>22082</v>
      </c>
      <c r="AL26" s="12"/>
      <c r="AN26" s="86" t="s">
        <v>37</v>
      </c>
      <c r="AO26" s="141">
        <f t="shared" ref="AO26" si="64">AD26</f>
        <v>3299</v>
      </c>
      <c r="AP26" s="141">
        <f t="shared" ref="AP26" si="65">SUM(AD26:AE26)</f>
        <v>6334</v>
      </c>
      <c r="AQ26" s="141">
        <f t="shared" ref="AQ26" si="66">SUM(AD26:AF26)</f>
        <v>9155</v>
      </c>
      <c r="AR26" s="141">
        <f t="shared" ref="AR26" si="67">SUM(AD26:AG26)</f>
        <v>11944</v>
      </c>
      <c r="AS26" s="141">
        <f t="shared" ref="AS26" si="68">SUM(AD26:AH26)</f>
        <v>14853</v>
      </c>
      <c r="AT26" s="141">
        <f t="shared" ref="AT26" si="69">SUM(AD26:AI26)</f>
        <v>18074</v>
      </c>
      <c r="AU26" s="141">
        <f t="shared" ref="AU26" si="70">SUM(AD26:AJ26)</f>
        <v>22082</v>
      </c>
      <c r="AV26" s="144">
        <f>SUM(AO26:AU26)</f>
        <v>85741</v>
      </c>
    </row>
    <row r="27" spans="1:123" ht="15" customHeight="1" x14ac:dyDescent="0.55000000000000004">
      <c r="A27" s="56"/>
      <c r="B27" s="516"/>
      <c r="C27" s="517"/>
      <c r="D27" s="517"/>
      <c r="E27" s="517"/>
      <c r="F27" s="517"/>
      <c r="G27" s="517"/>
      <c r="H27" s="517"/>
      <c r="I27" s="518"/>
      <c r="J27" s="403"/>
      <c r="K27" s="126"/>
      <c r="L27" s="126"/>
      <c r="M27" s="126"/>
      <c r="N27" s="126"/>
      <c r="O27" s="126"/>
      <c r="P27" s="126"/>
      <c r="Q27" s="126"/>
      <c r="R27" s="126"/>
      <c r="S27" s="126"/>
      <c r="AA27" s="45"/>
      <c r="AB27" s="45"/>
      <c r="AC27" s="71"/>
      <c r="AD27" s="71"/>
      <c r="AE27" s="71"/>
      <c r="AF27" s="70"/>
      <c r="AG27" s="45"/>
      <c r="AL27" s="12"/>
      <c r="AV27" s="44"/>
    </row>
    <row r="28" spans="1:123" ht="15" customHeight="1" x14ac:dyDescent="0.55000000000000004">
      <c r="A28" s="120" t="s">
        <v>60</v>
      </c>
      <c r="B28" s="519"/>
      <c r="C28" s="520"/>
      <c r="D28" s="520"/>
      <c r="E28" s="520"/>
      <c r="F28" s="520"/>
      <c r="G28" s="520"/>
      <c r="H28" s="520"/>
      <c r="I28" s="521"/>
      <c r="J28" s="127"/>
      <c r="K28" s="126"/>
      <c r="L28" s="126"/>
      <c r="M28" s="126"/>
      <c r="N28" s="126"/>
      <c r="O28" s="126"/>
      <c r="P28" s="126"/>
      <c r="Q28" s="126"/>
      <c r="R28" s="126"/>
      <c r="S28" s="126"/>
      <c r="AA28" s="45"/>
      <c r="AB28" s="45"/>
      <c r="AC28" s="71"/>
      <c r="AD28" s="71"/>
      <c r="AE28" s="71"/>
      <c r="AF28" s="70"/>
      <c r="AG28" s="45"/>
      <c r="AL28" s="12"/>
      <c r="AV28" s="44"/>
    </row>
    <row r="29" spans="1:123" ht="15.75" customHeight="1" x14ac:dyDescent="0.55000000000000004">
      <c r="A29" s="116"/>
      <c r="B29" s="510"/>
      <c r="C29" s="511"/>
      <c r="D29" s="511"/>
      <c r="E29" s="511"/>
      <c r="F29" s="511"/>
      <c r="G29" s="511"/>
      <c r="H29" s="511"/>
      <c r="I29" s="512"/>
      <c r="J29" s="128"/>
      <c r="K29" s="126"/>
      <c r="L29" s="126"/>
      <c r="M29" s="126"/>
      <c r="N29" s="126"/>
      <c r="O29" s="126"/>
      <c r="P29" s="126"/>
      <c r="Q29" s="126"/>
      <c r="R29" s="126"/>
      <c r="S29" s="126"/>
      <c r="AA29" s="45"/>
      <c r="AB29" s="45"/>
      <c r="AC29" s="125"/>
      <c r="AD29" s="71"/>
      <c r="AE29" s="122"/>
      <c r="AF29" s="123"/>
      <c r="AG29" s="45"/>
      <c r="AL29" s="12"/>
      <c r="AV29" s="44"/>
    </row>
    <row r="30" spans="1:123" ht="15.75" x14ac:dyDescent="0.25">
      <c r="A30" s="117"/>
      <c r="B30" s="510"/>
      <c r="C30" s="511"/>
      <c r="D30" s="511"/>
      <c r="E30" s="511"/>
      <c r="F30" s="511"/>
      <c r="G30" s="511"/>
      <c r="H30" s="511"/>
      <c r="I30" s="512"/>
      <c r="J30" s="128"/>
      <c r="K30"/>
      <c r="L30"/>
      <c r="M30"/>
      <c r="AB30" s="45"/>
      <c r="AC30" s="125"/>
      <c r="AD30" s="71"/>
      <c r="AE30" s="122"/>
      <c r="AF30" s="70"/>
      <c r="AG30" s="45"/>
      <c r="AL30" s="12"/>
      <c r="AV30" s="44"/>
    </row>
    <row r="31" spans="1:123" ht="16.5" thickBot="1" x14ac:dyDescent="0.3">
      <c r="A31" s="58"/>
      <c r="B31" s="507"/>
      <c r="C31" s="508"/>
      <c r="D31" s="508"/>
      <c r="E31" s="508"/>
      <c r="F31" s="508"/>
      <c r="G31" s="508"/>
      <c r="H31" s="508"/>
      <c r="I31" s="509"/>
      <c r="J31" s="134"/>
      <c r="K31"/>
      <c r="L31"/>
      <c r="M31"/>
      <c r="AB31" s="45"/>
      <c r="AC31" s="125"/>
      <c r="AD31" s="71"/>
      <c r="AE31" s="122"/>
      <c r="AF31" s="70"/>
      <c r="AG31" s="45"/>
      <c r="AL31" s="12"/>
      <c r="AV31" s="44"/>
    </row>
    <row r="32" spans="1:123" ht="15.75" x14ac:dyDescent="0.25">
      <c r="A32" s="59"/>
      <c r="B32" s="118">
        <v>41</v>
      </c>
      <c r="C32" s="119"/>
      <c r="D32" s="119"/>
      <c r="E32" s="28"/>
      <c r="F32" s="28"/>
      <c r="G32" s="28"/>
      <c r="H32" s="28"/>
      <c r="I32" s="28"/>
      <c r="J32"/>
      <c r="K32"/>
      <c r="L32"/>
      <c r="M32"/>
      <c r="AB32" s="45"/>
      <c r="AC32" s="125"/>
      <c r="AD32" s="71"/>
      <c r="AE32" s="122"/>
      <c r="AF32" s="70"/>
      <c r="AG32" s="45"/>
      <c r="AV32" s="45"/>
    </row>
    <row r="33" spans="1:34" ht="15.75" x14ac:dyDescent="0.25">
      <c r="A33" s="59"/>
      <c r="B33" s="118">
        <f>B32+1</f>
        <v>42</v>
      </c>
      <c r="C33" s="119"/>
      <c r="D33" s="119"/>
      <c r="E33" s="28"/>
      <c r="F33" s="28"/>
      <c r="G33" s="28"/>
      <c r="H33" s="28"/>
      <c r="I33" s="28"/>
      <c r="J33"/>
      <c r="K33"/>
      <c r="L33"/>
      <c r="M33"/>
      <c r="AB33" s="45"/>
      <c r="AC33" s="71"/>
      <c r="AD33" s="125">
        <f>AC32+7</f>
        <v>7</v>
      </c>
      <c r="AE33" s="71"/>
      <c r="AF33" s="122"/>
      <c r="AG33" s="70"/>
      <c r="AH33" s="45"/>
    </row>
    <row r="34" spans="1:34" ht="15.75" x14ac:dyDescent="0.25">
      <c r="A34" s="59"/>
      <c r="B34" s="118">
        <f t="shared" ref="B34:B56" si="71">B33+1</f>
        <v>43</v>
      </c>
      <c r="C34" s="119"/>
      <c r="D34" s="119"/>
      <c r="E34" s="28"/>
      <c r="F34" s="28"/>
      <c r="G34" s="28"/>
      <c r="H34" s="28"/>
      <c r="I34" s="28"/>
      <c r="J34"/>
      <c r="K34"/>
      <c r="L34"/>
      <c r="M34"/>
      <c r="AB34" s="45"/>
      <c r="AC34" s="71"/>
      <c r="AD34" s="125">
        <f t="shared" ref="AD34:AD39" si="72">AD33+7</f>
        <v>14</v>
      </c>
      <c r="AE34" s="71"/>
      <c r="AF34" s="122"/>
      <c r="AG34" s="70"/>
      <c r="AH34" s="45"/>
    </row>
    <row r="35" spans="1:34" ht="15.75" x14ac:dyDescent="0.25">
      <c r="A35" s="59"/>
      <c r="B35" s="118">
        <f t="shared" si="71"/>
        <v>44</v>
      </c>
      <c r="C35" s="119"/>
      <c r="D35" s="119"/>
      <c r="E35" s="28"/>
      <c r="F35" s="28"/>
      <c r="G35" s="28"/>
      <c r="H35" s="28"/>
      <c r="I35" s="28"/>
      <c r="J35"/>
      <c r="K35"/>
      <c r="L35"/>
      <c r="M35"/>
      <c r="AB35" s="45"/>
      <c r="AC35" s="71"/>
      <c r="AD35" s="125">
        <f t="shared" si="72"/>
        <v>21</v>
      </c>
      <c r="AE35" s="71"/>
      <c r="AF35" s="122"/>
      <c r="AG35" s="70"/>
      <c r="AH35" s="45"/>
    </row>
    <row r="36" spans="1:34" ht="15.75" x14ac:dyDescent="0.25">
      <c r="A36" s="59"/>
      <c r="B36" s="118">
        <f t="shared" si="71"/>
        <v>45</v>
      </c>
      <c r="C36" s="119"/>
      <c r="D36" s="119"/>
      <c r="E36" s="28"/>
      <c r="F36" s="28"/>
      <c r="G36" s="28"/>
      <c r="H36" s="28"/>
      <c r="I36" s="28"/>
      <c r="J36"/>
      <c r="K36"/>
      <c r="L36"/>
      <c r="M36"/>
      <c r="AB36" s="45"/>
      <c r="AC36" s="71"/>
      <c r="AD36" s="125">
        <f t="shared" si="72"/>
        <v>28</v>
      </c>
      <c r="AE36" s="71"/>
      <c r="AF36" s="122"/>
      <c r="AG36" s="70"/>
      <c r="AH36" s="45"/>
    </row>
    <row r="37" spans="1:34" ht="15.75" x14ac:dyDescent="0.25">
      <c r="A37" s="59"/>
      <c r="B37" s="118">
        <f t="shared" si="71"/>
        <v>46</v>
      </c>
      <c r="C37" s="119"/>
      <c r="D37" s="119"/>
      <c r="E37" s="28"/>
      <c r="F37" s="28"/>
      <c r="G37" s="28"/>
      <c r="H37" s="28"/>
      <c r="I37" s="28"/>
      <c r="J37"/>
      <c r="K37"/>
      <c r="L37"/>
      <c r="M37"/>
      <c r="AB37" s="45"/>
      <c r="AC37" s="71"/>
      <c r="AD37" s="125">
        <f t="shared" si="72"/>
        <v>35</v>
      </c>
      <c r="AE37" s="71"/>
      <c r="AF37" s="122"/>
      <c r="AG37" s="70"/>
      <c r="AH37" s="45"/>
    </row>
    <row r="38" spans="1:34" ht="15.75" x14ac:dyDescent="0.25">
      <c r="A38" s="59"/>
      <c r="B38" s="118">
        <f t="shared" si="71"/>
        <v>47</v>
      </c>
      <c r="C38" s="119"/>
      <c r="D38" s="119"/>
      <c r="E38" s="28"/>
      <c r="F38" s="28"/>
      <c r="G38" s="28"/>
      <c r="H38" s="28"/>
      <c r="I38" s="28"/>
      <c r="J38"/>
      <c r="K38"/>
      <c r="L38"/>
      <c r="M38"/>
      <c r="AB38" s="45"/>
      <c r="AC38" s="71"/>
      <c r="AD38" s="125">
        <f t="shared" si="72"/>
        <v>42</v>
      </c>
      <c r="AE38" s="71"/>
      <c r="AF38" s="122"/>
      <c r="AG38" s="70"/>
      <c r="AH38" s="45"/>
    </row>
    <row r="39" spans="1:34" ht="15.75" x14ac:dyDescent="0.25">
      <c r="A39" s="59"/>
      <c r="B39" s="118">
        <f t="shared" si="71"/>
        <v>48</v>
      </c>
      <c r="C39" s="119"/>
      <c r="D39" s="119"/>
      <c r="E39" s="28"/>
      <c r="F39" s="28"/>
      <c r="G39" s="28"/>
      <c r="H39" s="28"/>
      <c r="I39" s="28"/>
      <c r="J39"/>
      <c r="K39"/>
      <c r="L39"/>
      <c r="M39"/>
      <c r="AB39" s="45"/>
      <c r="AC39" s="71"/>
      <c r="AD39" s="125">
        <f t="shared" si="72"/>
        <v>49</v>
      </c>
      <c r="AE39" s="71"/>
      <c r="AF39" s="122"/>
      <c r="AG39" s="70"/>
      <c r="AH39" s="45"/>
    </row>
    <row r="40" spans="1:34" ht="15.75" x14ac:dyDescent="0.25">
      <c r="A40" s="59"/>
      <c r="B40" s="118">
        <f t="shared" si="71"/>
        <v>49</v>
      </c>
      <c r="C40" s="119"/>
      <c r="D40" s="119"/>
      <c r="E40" s="28"/>
      <c r="F40" s="28"/>
      <c r="G40" s="28"/>
      <c r="H40" s="28"/>
      <c r="I40" s="28"/>
      <c r="J40"/>
      <c r="K40"/>
      <c r="L40"/>
      <c r="M40"/>
      <c r="AB40" s="45"/>
      <c r="AC40" s="71"/>
      <c r="AD40" s="125">
        <f>AD39+7</f>
        <v>56</v>
      </c>
      <c r="AE40" s="71"/>
      <c r="AF40" s="122"/>
      <c r="AG40" s="70"/>
      <c r="AH40" s="45"/>
    </row>
    <row r="41" spans="1:34" ht="15.75" x14ac:dyDescent="0.25">
      <c r="A41" s="59"/>
      <c r="B41" s="118">
        <f t="shared" si="71"/>
        <v>50</v>
      </c>
      <c r="C41" s="119"/>
      <c r="D41" s="119"/>
      <c r="E41" s="28"/>
      <c r="F41" s="28"/>
      <c r="G41" s="28"/>
      <c r="H41" s="28"/>
      <c r="I41" s="28"/>
      <c r="J41"/>
      <c r="K41"/>
      <c r="L41"/>
      <c r="M41"/>
      <c r="AB41" s="45"/>
      <c r="AC41" s="71"/>
      <c r="AD41" s="125">
        <f t="shared" ref="AD41:AD56" si="73">AD40+7</f>
        <v>63</v>
      </c>
      <c r="AE41" s="68"/>
      <c r="AF41" s="48"/>
      <c r="AG41" s="45"/>
      <c r="AH41" s="45"/>
    </row>
    <row r="42" spans="1:34" ht="15.75" x14ac:dyDescent="0.25">
      <c r="A42" s="59"/>
      <c r="B42" s="118">
        <f t="shared" si="71"/>
        <v>51</v>
      </c>
      <c r="C42" s="119"/>
      <c r="D42" s="119"/>
      <c r="E42" s="28"/>
      <c r="F42" s="28"/>
      <c r="G42" s="28"/>
      <c r="H42" s="28"/>
      <c r="I42" s="28"/>
      <c r="J42"/>
      <c r="K42"/>
      <c r="L42"/>
      <c r="M42"/>
      <c r="AB42" s="45"/>
      <c r="AC42" s="71"/>
      <c r="AD42" s="125">
        <f t="shared" si="73"/>
        <v>70</v>
      </c>
      <c r="AE42" s="68"/>
      <c r="AF42" s="48"/>
      <c r="AG42" s="45"/>
      <c r="AH42" s="45"/>
    </row>
    <row r="43" spans="1:34" ht="15.75" x14ac:dyDescent="0.25">
      <c r="A43" s="59"/>
      <c r="B43" s="118">
        <f t="shared" si="71"/>
        <v>52</v>
      </c>
      <c r="C43" s="119"/>
      <c r="D43" s="119"/>
      <c r="E43" s="28"/>
      <c r="F43" s="28"/>
      <c r="G43" s="28"/>
      <c r="H43" s="28"/>
      <c r="I43" s="28"/>
      <c r="J43"/>
      <c r="K43"/>
      <c r="L43"/>
      <c r="M43"/>
      <c r="AB43" s="45"/>
      <c r="AC43" s="71"/>
      <c r="AD43" s="125">
        <f t="shared" si="73"/>
        <v>77</v>
      </c>
      <c r="AE43" s="68"/>
      <c r="AF43" s="48"/>
      <c r="AG43" s="45"/>
      <c r="AH43" s="45"/>
    </row>
    <row r="44" spans="1:34" ht="15.75" x14ac:dyDescent="0.25">
      <c r="A44" s="59"/>
      <c r="B44" s="118">
        <v>1</v>
      </c>
      <c r="C44" s="119"/>
      <c r="D44" s="119"/>
      <c r="E44" s="28"/>
      <c r="F44" s="28"/>
      <c r="G44" s="28"/>
      <c r="H44" s="28"/>
      <c r="I44" s="28"/>
      <c r="J44"/>
      <c r="K44"/>
      <c r="L44"/>
      <c r="M44"/>
      <c r="AB44" s="45"/>
      <c r="AC44" s="71"/>
      <c r="AD44" s="125">
        <f t="shared" si="73"/>
        <v>84</v>
      </c>
      <c r="AE44" s="68"/>
      <c r="AF44" s="48"/>
      <c r="AG44" s="45"/>
      <c r="AH44" s="45"/>
    </row>
    <row r="45" spans="1:34" ht="15.75" x14ac:dyDescent="0.25">
      <c r="A45" s="59"/>
      <c r="B45" s="118">
        <f t="shared" si="71"/>
        <v>2</v>
      </c>
      <c r="C45" s="119"/>
      <c r="D45" s="119"/>
      <c r="E45" s="28"/>
      <c r="F45" s="28"/>
      <c r="G45" s="28"/>
      <c r="H45" s="28"/>
      <c r="I45" s="28"/>
      <c r="J45"/>
      <c r="K45"/>
      <c r="L45"/>
      <c r="M45" s="28"/>
      <c r="AB45" s="45"/>
      <c r="AC45" s="71"/>
      <c r="AD45" s="125">
        <f>AD44+7</f>
        <v>91</v>
      </c>
      <c r="AE45" s="68"/>
      <c r="AF45" s="48"/>
      <c r="AG45" s="45"/>
      <c r="AH45" s="45"/>
    </row>
    <row r="46" spans="1:34" ht="15.75" x14ac:dyDescent="0.25">
      <c r="A46" s="59"/>
      <c r="B46" s="118">
        <f t="shared" si="71"/>
        <v>3</v>
      </c>
      <c r="C46" s="119"/>
      <c r="D46" s="119"/>
      <c r="E46" s="28"/>
      <c r="F46" s="28"/>
      <c r="G46" s="28"/>
      <c r="H46" s="28"/>
      <c r="I46" s="28"/>
      <c r="J46"/>
      <c r="K46"/>
      <c r="L46"/>
      <c r="M46" s="28"/>
      <c r="AB46" s="45"/>
      <c r="AC46" s="71"/>
      <c r="AD46" s="125">
        <f t="shared" si="73"/>
        <v>98</v>
      </c>
      <c r="AE46" s="68"/>
      <c r="AF46" s="48"/>
      <c r="AG46" s="45"/>
      <c r="AH46" s="45"/>
    </row>
    <row r="47" spans="1:34" ht="15.75" x14ac:dyDescent="0.25">
      <c r="A47" s="59"/>
      <c r="B47" s="118">
        <f t="shared" si="71"/>
        <v>4</v>
      </c>
      <c r="C47" s="119"/>
      <c r="D47" s="119"/>
      <c r="E47" s="28"/>
      <c r="F47" s="28"/>
      <c r="G47" s="28"/>
      <c r="H47" s="28"/>
      <c r="I47" s="28"/>
      <c r="J47"/>
      <c r="K47"/>
      <c r="L47"/>
      <c r="M47" s="28"/>
      <c r="AB47" s="45"/>
      <c r="AC47" s="71"/>
      <c r="AD47" s="125">
        <f t="shared" si="73"/>
        <v>105</v>
      </c>
      <c r="AE47" s="68"/>
      <c r="AF47" s="48"/>
      <c r="AG47" s="45"/>
      <c r="AH47" s="45"/>
    </row>
    <row r="48" spans="1:34" ht="15.75" x14ac:dyDescent="0.25">
      <c r="A48" s="59"/>
      <c r="B48" s="118">
        <f t="shared" si="71"/>
        <v>5</v>
      </c>
      <c r="C48" s="119"/>
      <c r="D48" s="119"/>
      <c r="E48" s="28"/>
      <c r="F48" s="28"/>
      <c r="G48" s="28"/>
      <c r="H48" s="28"/>
      <c r="I48" s="28"/>
      <c r="J48"/>
      <c r="K48"/>
      <c r="L48"/>
      <c r="M48" s="28"/>
      <c r="AB48" s="45"/>
      <c r="AC48" s="71"/>
      <c r="AD48" s="125">
        <f t="shared" si="73"/>
        <v>112</v>
      </c>
      <c r="AE48" s="68"/>
      <c r="AF48" s="45"/>
      <c r="AG48" s="45"/>
      <c r="AH48" s="45"/>
    </row>
    <row r="49" spans="1:34" ht="15.75" x14ac:dyDescent="0.25">
      <c r="A49" s="59"/>
      <c r="B49" s="118">
        <f t="shared" si="71"/>
        <v>6</v>
      </c>
      <c r="C49" s="119"/>
      <c r="D49" s="119"/>
      <c r="E49" s="28"/>
      <c r="F49" s="28"/>
      <c r="G49" s="28"/>
      <c r="H49" s="28"/>
      <c r="I49" s="28"/>
      <c r="J49"/>
      <c r="K49"/>
      <c r="L49"/>
      <c r="M49" s="28"/>
      <c r="AB49" s="45"/>
      <c r="AC49" s="71"/>
      <c r="AD49" s="125">
        <f t="shared" si="73"/>
        <v>119</v>
      </c>
      <c r="AE49" s="68"/>
      <c r="AF49" s="45"/>
      <c r="AG49" s="45"/>
      <c r="AH49" s="45"/>
    </row>
    <row r="50" spans="1:34" ht="15.75" x14ac:dyDescent="0.25">
      <c r="A50" s="59"/>
      <c r="B50" s="118">
        <f t="shared" si="71"/>
        <v>7</v>
      </c>
      <c r="C50" s="119"/>
      <c r="D50" s="119"/>
      <c r="E50" s="28"/>
      <c r="F50" s="28"/>
      <c r="G50" s="28"/>
      <c r="H50" s="28"/>
      <c r="I50" s="28"/>
      <c r="J50"/>
      <c r="K50"/>
      <c r="L50"/>
      <c r="M50" s="28"/>
      <c r="AB50" s="45"/>
      <c r="AC50" s="71"/>
      <c r="AD50" s="125">
        <f t="shared" si="73"/>
        <v>126</v>
      </c>
      <c r="AE50" s="68"/>
      <c r="AF50" s="45"/>
      <c r="AG50" s="45"/>
      <c r="AH50" s="45"/>
    </row>
    <row r="51" spans="1:34" ht="15.75" x14ac:dyDescent="0.25">
      <c r="A51" s="59"/>
      <c r="B51" s="118">
        <f t="shared" si="71"/>
        <v>8</v>
      </c>
      <c r="C51" s="119"/>
      <c r="D51" s="119"/>
      <c r="E51" s="28"/>
      <c r="F51" s="28"/>
      <c r="G51" s="28"/>
      <c r="H51" s="28"/>
      <c r="I51" s="28"/>
      <c r="J51"/>
      <c r="K51"/>
      <c r="L51"/>
      <c r="M51" s="28"/>
      <c r="AB51" s="45"/>
      <c r="AC51" s="71"/>
      <c r="AD51" s="125">
        <f t="shared" si="73"/>
        <v>133</v>
      </c>
      <c r="AE51" s="68"/>
      <c r="AF51" s="45"/>
      <c r="AG51" s="45"/>
      <c r="AH51" s="45"/>
    </row>
    <row r="52" spans="1:34" ht="15.75" x14ac:dyDescent="0.25">
      <c r="A52" s="59"/>
      <c r="B52" s="118">
        <f t="shared" si="71"/>
        <v>9</v>
      </c>
      <c r="C52" s="119"/>
      <c r="D52" s="119"/>
      <c r="E52" s="28"/>
      <c r="F52" s="28"/>
      <c r="G52" s="28"/>
      <c r="H52" s="28"/>
      <c r="I52" s="28"/>
      <c r="J52"/>
      <c r="K52"/>
      <c r="L52"/>
      <c r="M52" s="28"/>
      <c r="AC52" s="71"/>
      <c r="AD52" s="125">
        <f t="shared" si="73"/>
        <v>140</v>
      </c>
      <c r="AE52" s="68"/>
      <c r="AF52" s="45"/>
      <c r="AG52" s="45"/>
      <c r="AH52" s="45"/>
    </row>
    <row r="53" spans="1:34" ht="15.75" x14ac:dyDescent="0.25">
      <c r="A53" s="59"/>
      <c r="B53" s="118">
        <f t="shared" si="71"/>
        <v>10</v>
      </c>
      <c r="C53" s="119"/>
      <c r="D53" s="119"/>
      <c r="E53" s="28"/>
      <c r="F53" s="28"/>
      <c r="G53" s="28"/>
      <c r="H53" s="28"/>
      <c r="I53" s="28"/>
      <c r="J53"/>
      <c r="K53"/>
      <c r="L53"/>
      <c r="M53" s="28"/>
      <c r="AC53" s="71"/>
      <c r="AD53" s="125">
        <f t="shared" si="73"/>
        <v>147</v>
      </c>
      <c r="AE53" s="68"/>
      <c r="AF53" s="45"/>
      <c r="AG53" s="45"/>
      <c r="AH53" s="45"/>
    </row>
    <row r="54" spans="1:34" ht="15.75" x14ac:dyDescent="0.25">
      <c r="A54" s="59"/>
      <c r="B54" s="118">
        <f t="shared" si="71"/>
        <v>11</v>
      </c>
      <c r="C54" s="119"/>
      <c r="D54" s="119"/>
      <c r="E54" s="28"/>
      <c r="F54" s="28"/>
      <c r="G54" s="28"/>
      <c r="H54" s="28"/>
      <c r="I54" s="28"/>
      <c r="J54"/>
      <c r="K54"/>
      <c r="L54"/>
      <c r="M54" s="28"/>
      <c r="AC54" s="71"/>
      <c r="AD54" s="125">
        <f t="shared" si="73"/>
        <v>154</v>
      </c>
      <c r="AE54" s="68"/>
      <c r="AF54" s="45"/>
      <c r="AG54" s="45"/>
      <c r="AH54" s="45"/>
    </row>
    <row r="55" spans="1:34" ht="15.75" x14ac:dyDescent="0.25">
      <c r="A55" s="59"/>
      <c r="B55" s="118">
        <f t="shared" si="71"/>
        <v>12</v>
      </c>
      <c r="C55" s="119"/>
      <c r="D55" s="119"/>
      <c r="E55" s="28"/>
      <c r="F55" s="28"/>
      <c r="G55" s="28"/>
      <c r="H55" s="28"/>
      <c r="I55" s="28"/>
      <c r="J55"/>
      <c r="K55"/>
      <c r="L55"/>
      <c r="M55" s="28"/>
      <c r="AC55" s="71"/>
      <c r="AD55" s="125">
        <f t="shared" si="73"/>
        <v>161</v>
      </c>
      <c r="AE55" s="68"/>
    </row>
    <row r="56" spans="1:34" ht="15.75" x14ac:dyDescent="0.25">
      <c r="A56" s="59"/>
      <c r="B56" s="118">
        <f t="shared" si="71"/>
        <v>13</v>
      </c>
      <c r="C56" s="119"/>
      <c r="D56" s="119"/>
      <c r="E56" s="28"/>
      <c r="F56" s="28"/>
      <c r="G56" s="28"/>
      <c r="H56" s="28"/>
      <c r="I56" s="28"/>
      <c r="J56"/>
      <c r="K56"/>
      <c r="L56"/>
      <c r="M56" s="28"/>
      <c r="AC56" s="71"/>
      <c r="AD56" s="125">
        <f t="shared" si="73"/>
        <v>168</v>
      </c>
      <c r="AE56" s="68"/>
    </row>
    <row r="57" spans="1:34" ht="15.75" x14ac:dyDescent="0.25">
      <c r="A57" s="59"/>
      <c r="B57" s="118"/>
      <c r="C57" s="119"/>
      <c r="D57" s="119"/>
      <c r="E57" s="28"/>
      <c r="F57" s="28"/>
      <c r="G57" s="28"/>
      <c r="H57" s="28"/>
      <c r="I57" s="28"/>
      <c r="J57"/>
      <c r="K57"/>
      <c r="L57"/>
      <c r="M57" s="28"/>
      <c r="AC57" s="71"/>
      <c r="AD57" s="125"/>
      <c r="AE57" s="48"/>
    </row>
    <row r="58" spans="1:34" ht="15.75" x14ac:dyDescent="0.25">
      <c r="A58" s="59"/>
      <c r="B58" s="118"/>
      <c r="C58" s="119"/>
      <c r="D58" s="119"/>
      <c r="E58" s="28"/>
      <c r="F58" s="28"/>
      <c r="G58" s="28"/>
      <c r="H58" s="28"/>
      <c r="I58" s="28"/>
      <c r="J58"/>
      <c r="K58"/>
      <c r="L58"/>
      <c r="M58" s="28"/>
      <c r="AC58" s="71"/>
      <c r="AD58" s="125"/>
      <c r="AE58" s="48"/>
    </row>
    <row r="59" spans="1:34" ht="15.75" x14ac:dyDescent="0.25">
      <c r="A59" s="59"/>
      <c r="B59" s="118"/>
      <c r="C59" s="119"/>
      <c r="D59" s="119"/>
      <c r="E59" s="28"/>
      <c r="F59" s="28"/>
      <c r="G59" s="28"/>
      <c r="H59" s="28"/>
      <c r="I59" s="28"/>
      <c r="J59"/>
      <c r="K59"/>
      <c r="L59"/>
      <c r="M59" s="28"/>
      <c r="AC59" s="68"/>
      <c r="AD59" s="68"/>
      <c r="AE59" s="48"/>
    </row>
    <row r="60" spans="1:34" ht="15.75" x14ac:dyDescent="0.25">
      <c r="A60" s="59"/>
      <c r="B60" s="118"/>
      <c r="C60" s="119"/>
      <c r="D60" s="119"/>
      <c r="E60" s="28"/>
      <c r="F60" s="28"/>
      <c r="G60" s="28"/>
      <c r="H60" s="28"/>
      <c r="I60" s="28"/>
      <c r="J60"/>
      <c r="K60"/>
      <c r="L60"/>
      <c r="M60" s="28"/>
      <c r="AC60" s="68"/>
      <c r="AD60" s="68"/>
      <c r="AE60" s="48"/>
    </row>
    <row r="61" spans="1:34" ht="15.75" x14ac:dyDescent="0.25">
      <c r="A61" s="59"/>
      <c r="B61" s="118"/>
      <c r="C61" s="119"/>
      <c r="D61" s="119"/>
      <c r="E61" s="28"/>
      <c r="F61" s="28"/>
      <c r="G61" s="28"/>
      <c r="H61" s="28"/>
      <c r="I61" s="28"/>
      <c r="J61"/>
      <c r="K61"/>
      <c r="L61"/>
      <c r="M61" s="28"/>
      <c r="AC61" s="52"/>
      <c r="AD61" s="52"/>
      <c r="AE61" s="48"/>
    </row>
    <row r="62" spans="1:34" ht="15.75" x14ac:dyDescent="0.25">
      <c r="A62" s="59"/>
      <c r="B62" s="118"/>
      <c r="C62" s="119"/>
      <c r="D62" s="119"/>
      <c r="E62" s="28"/>
      <c r="F62" s="28"/>
      <c r="G62" s="28"/>
      <c r="H62" s="28"/>
      <c r="I62" s="28"/>
      <c r="J62"/>
      <c r="K62"/>
      <c r="L62"/>
      <c r="M62" s="28"/>
      <c r="AC62" s="52"/>
      <c r="AD62" s="52"/>
      <c r="AE62" s="48"/>
    </row>
    <row r="63" spans="1:34" ht="15.75" x14ac:dyDescent="0.25">
      <c r="A63" s="59"/>
      <c r="B63" s="118"/>
      <c r="C63" s="119"/>
      <c r="D63" s="119"/>
      <c r="E63" s="28"/>
      <c r="F63" s="28"/>
      <c r="G63" s="28"/>
      <c r="H63" s="28"/>
      <c r="I63" s="28"/>
      <c r="J63"/>
      <c r="K63"/>
      <c r="L63"/>
      <c r="M63" s="28"/>
      <c r="AC63" s="52"/>
      <c r="AD63" s="52"/>
      <c r="AE63" s="48"/>
    </row>
    <row r="64" spans="1:34" ht="15.75" x14ac:dyDescent="0.25">
      <c r="A64" s="59"/>
      <c r="B64" s="118"/>
      <c r="C64" s="119"/>
      <c r="D64" s="119"/>
      <c r="E64" s="28"/>
      <c r="F64" s="28"/>
      <c r="G64" s="28"/>
      <c r="H64" s="28"/>
      <c r="I64" s="28"/>
      <c r="J64"/>
      <c r="K64"/>
      <c r="L64"/>
      <c r="M64" s="28"/>
      <c r="AC64" s="52"/>
      <c r="AD64" s="52"/>
      <c r="AE64" s="48"/>
    </row>
    <row r="65" spans="1:31" ht="15.75" x14ac:dyDescent="0.25">
      <c r="A65" s="59"/>
      <c r="B65" s="118"/>
      <c r="C65" s="119"/>
      <c r="D65" s="119"/>
      <c r="E65" s="28"/>
      <c r="F65" s="28"/>
      <c r="G65" s="28"/>
      <c r="H65" s="28"/>
      <c r="I65" s="28"/>
      <c r="J65"/>
      <c r="K65"/>
      <c r="L65"/>
      <c r="M65" s="28"/>
      <c r="AC65" s="52"/>
      <c r="AD65" s="52"/>
      <c r="AE65" s="48"/>
    </row>
    <row r="66" spans="1:31" ht="15.75" x14ac:dyDescent="0.25">
      <c r="A66" s="59"/>
      <c r="B66" s="118"/>
      <c r="C66" s="119"/>
      <c r="D66" s="119"/>
      <c r="E66" s="28"/>
      <c r="F66" s="28"/>
      <c r="G66" s="28"/>
      <c r="H66" s="28"/>
      <c r="I66" s="28"/>
      <c r="J66"/>
      <c r="K66"/>
      <c r="L66"/>
      <c r="M66" s="28"/>
      <c r="AC66" s="52"/>
      <c r="AD66" s="52"/>
      <c r="AE66" s="48"/>
    </row>
    <row r="67" spans="1:31" ht="15.75" x14ac:dyDescent="0.25">
      <c r="A67" s="59"/>
      <c r="B67" s="118"/>
      <c r="C67" s="119"/>
      <c r="D67" s="119"/>
      <c r="E67" s="28"/>
      <c r="F67" s="28"/>
      <c r="G67" s="28"/>
      <c r="H67" s="28"/>
      <c r="I67" s="28"/>
      <c r="J67"/>
      <c r="K67"/>
      <c r="L67"/>
      <c r="M67" s="28"/>
      <c r="AC67" s="52"/>
      <c r="AD67" s="52"/>
      <c r="AE67" s="48"/>
    </row>
    <row r="68" spans="1:31" ht="15.75" x14ac:dyDescent="0.25">
      <c r="A68" s="59"/>
      <c r="B68" s="118"/>
      <c r="C68" s="119"/>
      <c r="D68" s="119"/>
      <c r="E68" s="28"/>
      <c r="F68" s="28"/>
      <c r="G68" s="28"/>
      <c r="H68" s="28"/>
      <c r="I68" s="28"/>
      <c r="J68"/>
      <c r="K68"/>
      <c r="L68"/>
      <c r="M68" s="28"/>
      <c r="AC68" s="52"/>
      <c r="AD68" s="52"/>
      <c r="AE68" s="48"/>
    </row>
    <row r="69" spans="1:31" ht="15.75" x14ac:dyDescent="0.25">
      <c r="A69" s="59"/>
      <c r="B69" s="118"/>
      <c r="C69" s="119"/>
      <c r="D69" s="119"/>
      <c r="E69" s="28"/>
      <c r="F69" s="28"/>
      <c r="G69" s="28"/>
      <c r="H69" s="28"/>
      <c r="I69" s="28"/>
      <c r="J69"/>
      <c r="K69"/>
      <c r="L69"/>
      <c r="M69" s="28"/>
      <c r="AC69" s="52"/>
      <c r="AD69" s="52"/>
      <c r="AE69" s="48"/>
    </row>
    <row r="70" spans="1:31" ht="15.75" x14ac:dyDescent="0.25">
      <c r="A70" s="59"/>
      <c r="B70" s="118"/>
      <c r="C70" s="119"/>
      <c r="D70" s="119"/>
      <c r="E70" s="28"/>
      <c r="F70" s="28"/>
      <c r="G70" s="28"/>
      <c r="H70" s="28"/>
      <c r="I70" s="28"/>
      <c r="J70"/>
      <c r="K70"/>
      <c r="L70"/>
      <c r="M70" s="28"/>
      <c r="AC70" s="52"/>
      <c r="AD70" s="52"/>
      <c r="AE70" s="48"/>
    </row>
    <row r="71" spans="1:31" ht="15.75" x14ac:dyDescent="0.25">
      <c r="A71" s="59"/>
      <c r="B71" s="118"/>
      <c r="C71" s="119"/>
      <c r="D71" s="119"/>
      <c r="E71" s="28"/>
      <c r="F71" s="28"/>
      <c r="G71" s="28"/>
      <c r="H71" s="28"/>
      <c r="I71" s="28"/>
      <c r="J71"/>
      <c r="K71"/>
      <c r="L71"/>
      <c r="AC71" s="52"/>
      <c r="AD71" s="52"/>
      <c r="AE71" s="48"/>
    </row>
    <row r="72" spans="1:31" ht="15.75" x14ac:dyDescent="0.25">
      <c r="A72" s="59"/>
      <c r="B72" s="118"/>
      <c r="C72" s="119"/>
      <c r="D72" s="119"/>
      <c r="E72" s="28"/>
      <c r="F72" s="28"/>
      <c r="G72" s="28"/>
      <c r="H72" s="28"/>
      <c r="I72" s="28"/>
      <c r="J72"/>
      <c r="K72"/>
      <c r="L72"/>
      <c r="AC72" s="52"/>
      <c r="AD72" s="52"/>
      <c r="AE72" s="48"/>
    </row>
    <row r="73" spans="1:31" ht="15.75" x14ac:dyDescent="0.25">
      <c r="A73" s="59"/>
      <c r="B73" s="118"/>
      <c r="C73" s="119"/>
      <c r="D73" s="119"/>
      <c r="E73" s="28"/>
      <c r="F73" s="28"/>
      <c r="G73" s="28"/>
      <c r="H73" s="28"/>
      <c r="I73" s="28"/>
      <c r="J73"/>
      <c r="K73"/>
      <c r="L73"/>
      <c r="AC73" s="52"/>
      <c r="AD73" s="52"/>
      <c r="AE73" s="48"/>
    </row>
    <row r="74" spans="1:31" ht="15.75" x14ac:dyDescent="0.25">
      <c r="A74" s="59"/>
      <c r="B74" s="118"/>
      <c r="C74" s="119"/>
      <c r="D74" s="68"/>
      <c r="J74"/>
      <c r="K74"/>
      <c r="L74"/>
      <c r="AC74" s="52"/>
      <c r="AD74" s="52"/>
      <c r="AE74" s="48"/>
    </row>
    <row r="75" spans="1:31" ht="15.75" x14ac:dyDescent="0.25">
      <c r="A75" s="59"/>
      <c r="B75" s="118"/>
      <c r="C75" s="119"/>
      <c r="D75" s="68"/>
      <c r="J75"/>
      <c r="K75"/>
      <c r="L75"/>
      <c r="AC75" s="52"/>
      <c r="AD75" s="52"/>
      <c r="AE75" s="48"/>
    </row>
    <row r="76" spans="1:31" ht="15.75" x14ac:dyDescent="0.25">
      <c r="A76" s="59"/>
      <c r="B76" s="118"/>
      <c r="C76" s="119"/>
      <c r="D76" s="68"/>
      <c r="J76"/>
      <c r="K76"/>
      <c r="L76"/>
      <c r="AC76" s="52"/>
      <c r="AD76" s="52"/>
      <c r="AE76" s="48"/>
    </row>
    <row r="77" spans="1:31" ht="15.75" x14ac:dyDescent="0.25">
      <c r="A77" s="59"/>
      <c r="B77" s="118"/>
      <c r="C77" s="119"/>
      <c r="D77" s="68"/>
      <c r="J77"/>
      <c r="K77"/>
      <c r="L77"/>
      <c r="AC77" s="52"/>
      <c r="AD77" s="52"/>
      <c r="AE77" s="48"/>
    </row>
    <row r="78" spans="1:31" ht="15.75" x14ac:dyDescent="0.25">
      <c r="A78" s="59"/>
      <c r="B78" s="118"/>
      <c r="C78" s="119"/>
      <c r="D78" s="68"/>
      <c r="J78"/>
      <c r="K78"/>
      <c r="L78"/>
      <c r="AC78" s="52"/>
      <c r="AD78" s="52"/>
      <c r="AE78" s="48"/>
    </row>
    <row r="79" spans="1:31" ht="15.75" x14ac:dyDescent="0.25">
      <c r="A79" s="59"/>
      <c r="B79" s="118"/>
      <c r="C79" s="119"/>
      <c r="D79" s="68"/>
      <c r="J79"/>
      <c r="K79"/>
      <c r="L79"/>
      <c r="AC79" s="52"/>
      <c r="AD79" s="52"/>
      <c r="AE79" s="48"/>
    </row>
    <row r="80" spans="1:31" ht="15.75" x14ac:dyDescent="0.25">
      <c r="A80" s="59"/>
      <c r="B80" s="118"/>
      <c r="C80" s="119"/>
      <c r="D80" s="68"/>
      <c r="J80"/>
      <c r="K80"/>
      <c r="L80"/>
      <c r="AC80" s="52"/>
      <c r="AD80" s="52"/>
      <c r="AE80" s="48"/>
    </row>
    <row r="81" spans="1:31" ht="15.75" x14ac:dyDescent="0.25">
      <c r="A81" s="59"/>
      <c r="B81" s="118"/>
      <c r="C81" s="119"/>
      <c r="D81" s="68"/>
      <c r="J81"/>
      <c r="K81"/>
      <c r="L81"/>
      <c r="AC81" s="52"/>
      <c r="AD81" s="52"/>
      <c r="AE81" s="48"/>
    </row>
    <row r="82" spans="1:31" ht="15.75" x14ac:dyDescent="0.25">
      <c r="A82" s="59"/>
      <c r="B82" s="118"/>
      <c r="C82" s="119"/>
      <c r="D82" s="68"/>
      <c r="J82"/>
      <c r="K82"/>
      <c r="L82"/>
      <c r="AC82" s="52"/>
      <c r="AD82" s="52"/>
      <c r="AE82" s="48"/>
    </row>
    <row r="83" spans="1:31" x14ac:dyDescent="0.25">
      <c r="A83" s="59"/>
      <c r="B83" s="119"/>
      <c r="C83" s="119"/>
      <c r="D83" s="68"/>
      <c r="J83"/>
      <c r="K83"/>
      <c r="L83"/>
      <c r="AC83" s="52"/>
      <c r="AD83" s="52"/>
      <c r="AE83" s="48"/>
    </row>
    <row r="84" spans="1:31" x14ac:dyDescent="0.25">
      <c r="A84" s="59"/>
      <c r="B84" s="119"/>
      <c r="C84" s="119"/>
      <c r="D84" s="68"/>
      <c r="J84"/>
      <c r="K84"/>
      <c r="L84"/>
      <c r="AC84" s="52"/>
      <c r="AD84" s="52"/>
      <c r="AE84" s="48"/>
    </row>
    <row r="85" spans="1:31" x14ac:dyDescent="0.25">
      <c r="A85" s="59"/>
      <c r="B85" s="119"/>
      <c r="C85" s="119"/>
      <c r="D85" s="68"/>
      <c r="J85"/>
      <c r="K85"/>
      <c r="L85"/>
      <c r="AC85" s="52"/>
      <c r="AD85" s="52"/>
      <c r="AE85" s="48"/>
    </row>
    <row r="86" spans="1:31" x14ac:dyDescent="0.25">
      <c r="A86" s="59"/>
      <c r="B86" s="119"/>
      <c r="C86" s="119"/>
      <c r="D86" s="68"/>
      <c r="J86"/>
      <c r="K86"/>
      <c r="L86"/>
      <c r="AC86" s="52"/>
      <c r="AD86" s="52"/>
      <c r="AE86" s="48"/>
    </row>
    <row r="87" spans="1:31" x14ac:dyDescent="0.25">
      <c r="A87" s="59"/>
      <c r="B87" s="119"/>
      <c r="C87" s="119"/>
      <c r="D87" s="68"/>
      <c r="J87"/>
      <c r="K87"/>
      <c r="L87"/>
      <c r="AC87" s="52"/>
      <c r="AD87" s="52"/>
      <c r="AE87" s="48"/>
    </row>
    <row r="88" spans="1:31" x14ac:dyDescent="0.25">
      <c r="A88" s="59"/>
      <c r="B88" s="119"/>
      <c r="C88" s="119"/>
      <c r="D88" s="68"/>
      <c r="J88"/>
      <c r="K88"/>
      <c r="L88"/>
      <c r="AC88" s="52"/>
      <c r="AD88" s="52"/>
      <c r="AE88" s="48"/>
    </row>
    <row r="89" spans="1:31" x14ac:dyDescent="0.25">
      <c r="A89" s="59"/>
      <c r="B89" s="119"/>
      <c r="C89" s="119"/>
      <c r="D89" s="68"/>
      <c r="J89"/>
      <c r="K89"/>
      <c r="L89"/>
      <c r="AC89" s="52"/>
      <c r="AD89" s="52"/>
      <c r="AE89" s="48"/>
    </row>
    <row r="90" spans="1:31" x14ac:dyDescent="0.25">
      <c r="A90" s="59"/>
      <c r="B90" s="119"/>
      <c r="C90" s="119"/>
      <c r="D90" s="68"/>
      <c r="J90"/>
      <c r="K90"/>
      <c r="L90"/>
      <c r="AC90" s="52"/>
      <c r="AD90" s="52"/>
      <c r="AE90" s="48"/>
    </row>
    <row r="91" spans="1:31" x14ac:dyDescent="0.25">
      <c r="A91" s="59"/>
      <c r="B91" s="119"/>
      <c r="C91" s="119"/>
      <c r="D91" s="68"/>
      <c r="J91"/>
      <c r="K91"/>
      <c r="L91"/>
      <c r="AC91" s="52"/>
      <c r="AD91" s="52"/>
      <c r="AE91" s="48"/>
    </row>
    <row r="92" spans="1:31" x14ac:dyDescent="0.25">
      <c r="A92" s="59"/>
      <c r="B92" s="119"/>
      <c r="C92" s="119"/>
      <c r="D92" s="68"/>
      <c r="J92"/>
      <c r="K92"/>
      <c r="L92"/>
      <c r="AC92" s="52"/>
      <c r="AD92" s="52"/>
      <c r="AE92" s="48"/>
    </row>
    <row r="93" spans="1:31" x14ac:dyDescent="0.25">
      <c r="A93" s="59"/>
      <c r="B93" s="119"/>
      <c r="C93" s="119"/>
      <c r="D93" s="68"/>
      <c r="J93"/>
      <c r="K93"/>
      <c r="L93"/>
      <c r="AC93" s="52"/>
      <c r="AD93" s="52"/>
      <c r="AE93" s="48"/>
    </row>
    <row r="94" spans="1:31" x14ac:dyDescent="0.25">
      <c r="A94" s="59"/>
      <c r="B94" s="119"/>
      <c r="C94" s="119"/>
      <c r="D94" s="68"/>
      <c r="J94"/>
      <c r="K94"/>
      <c r="L94"/>
      <c r="AC94" s="52"/>
      <c r="AD94" s="52"/>
      <c r="AE94" s="48"/>
    </row>
    <row r="95" spans="1:31" x14ac:dyDescent="0.25">
      <c r="A95" s="59"/>
      <c r="B95" s="119"/>
      <c r="C95" s="119"/>
      <c r="D95" s="68"/>
      <c r="J95"/>
      <c r="K95"/>
      <c r="L95"/>
      <c r="AC95" s="52"/>
      <c r="AD95" s="52"/>
      <c r="AE95" s="48"/>
    </row>
    <row r="96" spans="1:31" x14ac:dyDescent="0.25">
      <c r="A96" s="59"/>
      <c r="B96" s="119"/>
      <c r="C96" s="119"/>
      <c r="D96" s="68"/>
      <c r="J96"/>
      <c r="K96"/>
      <c r="L96"/>
      <c r="AC96" s="52"/>
      <c r="AD96" s="52"/>
      <c r="AE96" s="48"/>
    </row>
    <row r="97" spans="1:31" x14ac:dyDescent="0.25">
      <c r="A97" s="59"/>
      <c r="B97" s="119"/>
      <c r="C97" s="119"/>
      <c r="D97" s="68"/>
      <c r="J97"/>
      <c r="K97"/>
      <c r="L97"/>
      <c r="AC97" s="52"/>
      <c r="AD97" s="52"/>
      <c r="AE97" s="48"/>
    </row>
    <row r="98" spans="1:31" x14ac:dyDescent="0.25">
      <c r="A98" s="59"/>
      <c r="B98" s="119"/>
      <c r="C98" s="119"/>
      <c r="D98" s="68"/>
      <c r="J98"/>
      <c r="K98"/>
      <c r="L98"/>
      <c r="AC98" s="52"/>
      <c r="AD98" s="52"/>
      <c r="AE98" s="48"/>
    </row>
    <row r="99" spans="1:31" x14ac:dyDescent="0.25">
      <c r="A99" s="59"/>
      <c r="B99" s="119"/>
      <c r="C99" s="119"/>
      <c r="D99" s="68"/>
      <c r="J99"/>
      <c r="K99"/>
      <c r="L99"/>
      <c r="AC99" s="52"/>
      <c r="AD99" s="52"/>
      <c r="AE99" s="48"/>
    </row>
    <row r="100" spans="1:31" x14ac:dyDescent="0.25">
      <c r="A100" s="59"/>
      <c r="B100" s="119"/>
      <c r="C100" s="119"/>
      <c r="D100" s="68"/>
      <c r="J100"/>
      <c r="K100"/>
      <c r="L100"/>
      <c r="AC100" s="52"/>
      <c r="AD100" s="52"/>
      <c r="AE100" s="48"/>
    </row>
    <row r="101" spans="1:31" x14ac:dyDescent="0.25">
      <c r="A101" s="59"/>
      <c r="B101" s="119"/>
      <c r="C101" s="119"/>
      <c r="D101" s="68"/>
      <c r="J101"/>
      <c r="K101"/>
      <c r="L101"/>
      <c r="AC101" s="52"/>
      <c r="AD101" s="52"/>
      <c r="AE101" s="48"/>
    </row>
    <row r="102" spans="1:31" x14ac:dyDescent="0.25">
      <c r="A102" s="59"/>
      <c r="B102" s="119"/>
      <c r="C102" s="119"/>
      <c r="D102" s="68"/>
      <c r="J102"/>
      <c r="K102"/>
      <c r="L102"/>
      <c r="AC102" s="52"/>
      <c r="AD102" s="52"/>
      <c r="AE102" s="48"/>
    </row>
    <row r="103" spans="1:31" x14ac:dyDescent="0.25">
      <c r="A103" s="59"/>
      <c r="B103" s="119"/>
      <c r="C103" s="119"/>
      <c r="D103" s="68"/>
      <c r="J103"/>
      <c r="K103"/>
      <c r="L103"/>
      <c r="AC103" s="52"/>
      <c r="AD103" s="52"/>
      <c r="AE103" s="48"/>
    </row>
    <row r="104" spans="1:31" x14ac:dyDescent="0.25">
      <c r="A104" s="59"/>
      <c r="B104" s="119"/>
      <c r="C104" s="119"/>
      <c r="D104" s="68"/>
      <c r="J104"/>
      <c r="K104"/>
      <c r="L104"/>
      <c r="AC104" s="52"/>
      <c r="AD104" s="52"/>
      <c r="AE104" s="48"/>
    </row>
    <row r="105" spans="1:31" x14ac:dyDescent="0.25">
      <c r="A105" s="59"/>
      <c r="B105" s="119"/>
      <c r="C105" s="119"/>
      <c r="D105" s="68"/>
      <c r="J105"/>
      <c r="K105"/>
      <c r="L105"/>
      <c r="AC105" s="52"/>
      <c r="AD105" s="52"/>
      <c r="AE105" s="48"/>
    </row>
    <row r="106" spans="1:31" x14ac:dyDescent="0.25">
      <c r="A106" s="59"/>
      <c r="B106" s="119"/>
      <c r="C106" s="119"/>
      <c r="D106" s="68"/>
      <c r="J106"/>
      <c r="K106"/>
      <c r="L106"/>
      <c r="AC106" s="52"/>
      <c r="AD106" s="52"/>
      <c r="AE106" s="48"/>
    </row>
    <row r="107" spans="1:31" x14ac:dyDescent="0.25">
      <c r="A107" s="59"/>
      <c r="B107" s="119"/>
      <c r="C107" s="119"/>
      <c r="D107" s="68"/>
      <c r="J107"/>
      <c r="K107"/>
      <c r="L107"/>
      <c r="AC107" s="52"/>
      <c r="AD107" s="52"/>
      <c r="AE107" s="48"/>
    </row>
    <row r="108" spans="1:31" x14ac:dyDescent="0.25">
      <c r="A108" s="59"/>
      <c r="B108" s="119"/>
      <c r="C108" s="119"/>
      <c r="D108" s="68"/>
      <c r="J108"/>
      <c r="K108"/>
      <c r="L108"/>
      <c r="AC108" s="52"/>
      <c r="AD108" s="52"/>
      <c r="AE108" s="48"/>
    </row>
    <row r="109" spans="1:31" x14ac:dyDescent="0.25">
      <c r="A109" s="59"/>
      <c r="B109" s="119"/>
      <c r="C109" s="119"/>
      <c r="D109" s="68"/>
      <c r="J109"/>
      <c r="K109"/>
      <c r="L109"/>
      <c r="AC109" s="52"/>
      <c r="AD109" s="52"/>
      <c r="AE109" s="48"/>
    </row>
    <row r="110" spans="1:31" x14ac:dyDescent="0.25">
      <c r="A110" s="59"/>
      <c r="B110" s="119"/>
      <c r="C110" s="119"/>
      <c r="D110" s="68"/>
      <c r="J110"/>
      <c r="K110"/>
      <c r="L110"/>
      <c r="AC110" s="52"/>
      <c r="AD110" s="52"/>
      <c r="AE110" s="48"/>
    </row>
    <row r="111" spans="1:31" x14ac:dyDescent="0.25">
      <c r="A111" s="59"/>
      <c r="B111" s="119"/>
      <c r="C111" s="119"/>
      <c r="D111" s="68"/>
      <c r="J111"/>
      <c r="K111"/>
      <c r="L111"/>
      <c r="AC111" s="52"/>
      <c r="AD111" s="52"/>
      <c r="AE111" s="48"/>
    </row>
    <row r="112" spans="1:31" x14ac:dyDescent="0.25">
      <c r="A112" s="59"/>
      <c r="B112" s="119"/>
      <c r="C112" s="119"/>
      <c r="D112" s="68"/>
      <c r="J112"/>
      <c r="K112"/>
      <c r="L112"/>
      <c r="AC112" s="52"/>
      <c r="AD112" s="52"/>
      <c r="AE112" s="48"/>
    </row>
    <row r="113" spans="1:31" x14ac:dyDescent="0.25">
      <c r="A113" s="59"/>
      <c r="B113" s="119"/>
      <c r="C113" s="119"/>
      <c r="D113" s="68"/>
      <c r="J113"/>
      <c r="K113"/>
      <c r="L113"/>
      <c r="AC113" s="52"/>
      <c r="AD113" s="52"/>
      <c r="AE113" s="48"/>
    </row>
    <row r="114" spans="1:31" x14ac:dyDescent="0.25">
      <c r="A114" s="59"/>
      <c r="B114" s="119"/>
      <c r="C114" s="119"/>
      <c r="D114" s="68"/>
      <c r="J114"/>
      <c r="K114"/>
      <c r="L114"/>
      <c r="AC114" s="52"/>
      <c r="AD114" s="52"/>
      <c r="AE114" s="48"/>
    </row>
    <row r="115" spans="1:31" x14ac:dyDescent="0.25">
      <c r="A115" s="59"/>
      <c r="B115" s="119"/>
      <c r="C115" s="119"/>
      <c r="D115" s="68"/>
      <c r="J115"/>
      <c r="K115"/>
      <c r="L115"/>
      <c r="AC115" s="52"/>
      <c r="AD115" s="52"/>
      <c r="AE115" s="48"/>
    </row>
    <row r="116" spans="1:31" x14ac:dyDescent="0.25">
      <c r="A116" s="59"/>
      <c r="B116" s="119"/>
      <c r="C116" s="119"/>
      <c r="D116" s="68"/>
      <c r="J116"/>
      <c r="K116"/>
      <c r="L116"/>
      <c r="AC116" s="52"/>
      <c r="AD116" s="52"/>
      <c r="AE116" s="48"/>
    </row>
    <row r="117" spans="1:31" x14ac:dyDescent="0.25">
      <c r="A117" s="59"/>
      <c r="B117" s="119"/>
      <c r="C117" s="119"/>
      <c r="D117" s="68"/>
      <c r="J117"/>
      <c r="K117"/>
      <c r="L117"/>
      <c r="AC117" s="52"/>
      <c r="AD117" s="52"/>
      <c r="AE117" s="48"/>
    </row>
    <row r="118" spans="1:31" x14ac:dyDescent="0.25">
      <c r="A118" s="59"/>
      <c r="B118" s="119"/>
      <c r="C118" s="119"/>
      <c r="D118" s="68"/>
      <c r="J118"/>
      <c r="K118"/>
      <c r="L118"/>
      <c r="AC118" s="52"/>
      <c r="AD118" s="52"/>
      <c r="AE118" s="48"/>
    </row>
    <row r="119" spans="1:31" x14ac:dyDescent="0.25">
      <c r="A119" s="59"/>
      <c r="B119" s="119"/>
      <c r="C119" s="119"/>
      <c r="D119" s="68"/>
      <c r="J119"/>
      <c r="K119"/>
      <c r="L119"/>
      <c r="AC119" s="52"/>
      <c r="AD119" s="52"/>
      <c r="AE119" s="48"/>
    </row>
    <row r="120" spans="1:31" x14ac:dyDescent="0.25">
      <c r="A120" s="59"/>
      <c r="B120" s="119"/>
      <c r="C120" s="119"/>
      <c r="D120" s="68"/>
      <c r="J120"/>
      <c r="K120"/>
      <c r="L120"/>
      <c r="AC120" s="52"/>
      <c r="AD120" s="52"/>
      <c r="AE120" s="48"/>
    </row>
    <row r="121" spans="1:31" x14ac:dyDescent="0.25">
      <c r="A121" s="59"/>
      <c r="B121" s="119"/>
      <c r="C121" s="119"/>
      <c r="D121" s="68"/>
      <c r="J121"/>
      <c r="K121"/>
      <c r="L121"/>
      <c r="AC121" s="52"/>
      <c r="AD121" s="52"/>
      <c r="AE121" s="48"/>
    </row>
    <row r="122" spans="1:31" x14ac:dyDescent="0.25">
      <c r="A122" s="59"/>
      <c r="B122" s="119"/>
      <c r="C122" s="119"/>
      <c r="D122" s="68"/>
      <c r="J122"/>
      <c r="K122"/>
      <c r="L122"/>
      <c r="AC122" s="52"/>
      <c r="AD122" s="52"/>
      <c r="AE122" s="48"/>
    </row>
    <row r="123" spans="1:31" x14ac:dyDescent="0.25">
      <c r="A123" s="59"/>
      <c r="B123" s="119"/>
      <c r="C123" s="119"/>
      <c r="D123" s="68"/>
      <c r="J123"/>
      <c r="K123"/>
      <c r="L123"/>
      <c r="AC123" s="52"/>
      <c r="AD123" s="52"/>
      <c r="AE123" s="48"/>
    </row>
    <row r="124" spans="1:31" x14ac:dyDescent="0.25">
      <c r="A124" s="59"/>
      <c r="B124" s="119"/>
      <c r="C124" s="119"/>
      <c r="D124" s="68"/>
      <c r="J124"/>
      <c r="K124"/>
      <c r="L124"/>
      <c r="AC124" s="52"/>
      <c r="AD124" s="52"/>
      <c r="AE124" s="48"/>
    </row>
    <row r="125" spans="1:31" x14ac:dyDescent="0.25">
      <c r="A125" s="59"/>
      <c r="B125" s="119"/>
      <c r="C125" s="119"/>
      <c r="D125" s="68"/>
      <c r="J125"/>
      <c r="K125"/>
      <c r="L125"/>
      <c r="AC125" s="52"/>
      <c r="AD125" s="52"/>
      <c r="AE125" s="48"/>
    </row>
    <row r="126" spans="1:31" x14ac:dyDescent="0.25">
      <c r="A126" s="59"/>
      <c r="B126" s="119"/>
      <c r="C126" s="119"/>
      <c r="D126" s="68"/>
      <c r="J126"/>
      <c r="K126"/>
      <c r="L126"/>
      <c r="AC126" s="52"/>
      <c r="AD126" s="52"/>
      <c r="AE126" s="48"/>
    </row>
    <row r="127" spans="1:31" x14ac:dyDescent="0.25">
      <c r="A127" s="59"/>
      <c r="B127" s="119"/>
      <c r="C127" s="119"/>
      <c r="D127" s="68"/>
      <c r="J127"/>
      <c r="K127"/>
      <c r="L127"/>
      <c r="AC127" s="52"/>
      <c r="AD127" s="52"/>
      <c r="AE127" s="48"/>
    </row>
    <row r="128" spans="1:31" x14ac:dyDescent="0.25">
      <c r="A128" s="59"/>
      <c r="B128" s="119"/>
      <c r="C128" s="119"/>
      <c r="D128" s="68"/>
      <c r="J128"/>
      <c r="K128"/>
      <c r="L128"/>
      <c r="AC128" s="52"/>
      <c r="AD128" s="52"/>
      <c r="AE128" s="48"/>
    </row>
    <row r="129" spans="1:31" x14ac:dyDescent="0.25">
      <c r="A129" s="59"/>
      <c r="B129" s="119"/>
      <c r="C129" s="119"/>
      <c r="D129" s="68"/>
      <c r="J129"/>
      <c r="K129"/>
      <c r="L129"/>
      <c r="AC129" s="52"/>
      <c r="AD129" s="52"/>
      <c r="AE129" s="48"/>
    </row>
    <row r="130" spans="1:31" x14ac:dyDescent="0.25">
      <c r="A130" s="59"/>
      <c r="B130" s="119"/>
      <c r="C130" s="119"/>
      <c r="D130" s="68"/>
      <c r="J130"/>
      <c r="K130"/>
      <c r="L130"/>
      <c r="AC130" s="52"/>
      <c r="AD130" s="52"/>
      <c r="AE130" s="48"/>
    </row>
    <row r="131" spans="1:31" x14ac:dyDescent="0.25">
      <c r="A131" s="59"/>
      <c r="B131" s="119"/>
      <c r="C131" s="119"/>
      <c r="D131" s="68"/>
      <c r="J131"/>
      <c r="K131"/>
      <c r="L131"/>
      <c r="AC131" s="52"/>
      <c r="AD131" s="52"/>
      <c r="AE131" s="48"/>
    </row>
    <row r="132" spans="1:31" x14ac:dyDescent="0.25">
      <c r="A132" s="59"/>
      <c r="B132" s="119"/>
      <c r="C132" s="119"/>
      <c r="D132" s="68"/>
      <c r="J132"/>
      <c r="K132"/>
      <c r="L132"/>
      <c r="AC132" s="52"/>
      <c r="AD132" s="52"/>
      <c r="AE132" s="48"/>
    </row>
    <row r="133" spans="1:31" x14ac:dyDescent="0.25">
      <c r="A133" s="59"/>
      <c r="B133" s="119"/>
      <c r="C133" s="119"/>
      <c r="D133" s="68"/>
      <c r="J133"/>
      <c r="K133"/>
      <c r="L133"/>
      <c r="AC133" s="52"/>
      <c r="AD133" s="52"/>
      <c r="AE133" s="48"/>
    </row>
    <row r="134" spans="1:31" x14ac:dyDescent="0.25">
      <c r="A134" s="59"/>
      <c r="B134" s="119"/>
      <c r="C134" s="119"/>
      <c r="D134" s="68"/>
      <c r="J134"/>
      <c r="K134"/>
      <c r="L134"/>
      <c r="AC134" s="52"/>
      <c r="AD134" s="52"/>
      <c r="AE134" s="48"/>
    </row>
    <row r="135" spans="1:31" x14ac:dyDescent="0.25">
      <c r="A135" s="59"/>
      <c r="B135" s="119"/>
      <c r="C135" s="119"/>
      <c r="D135" s="68"/>
      <c r="J135"/>
      <c r="K135"/>
      <c r="L135"/>
      <c r="AC135" s="52"/>
      <c r="AD135" s="52"/>
      <c r="AE135" s="48"/>
    </row>
    <row r="136" spans="1:31" x14ac:dyDescent="0.25">
      <c r="A136" s="59"/>
      <c r="B136" s="119"/>
      <c r="C136" s="119"/>
      <c r="D136" s="68"/>
      <c r="J136"/>
      <c r="K136"/>
      <c r="L136"/>
      <c r="AC136" s="52"/>
      <c r="AD136" s="52"/>
      <c r="AE136" s="48"/>
    </row>
    <row r="137" spans="1:31" x14ac:dyDescent="0.25">
      <c r="A137" s="59"/>
      <c r="B137" s="119"/>
      <c r="C137" s="119"/>
      <c r="D137" s="68"/>
      <c r="J137"/>
      <c r="K137"/>
      <c r="L137"/>
      <c r="AC137" s="52"/>
      <c r="AD137" s="52"/>
      <c r="AE137" s="48"/>
    </row>
    <row r="138" spans="1:31" x14ac:dyDescent="0.25">
      <c r="A138" s="59"/>
      <c r="B138" s="119"/>
      <c r="C138" s="119"/>
      <c r="D138" s="68"/>
      <c r="J138"/>
      <c r="K138"/>
      <c r="L138"/>
      <c r="AC138" s="52"/>
      <c r="AD138" s="52"/>
      <c r="AE138" s="48"/>
    </row>
    <row r="139" spans="1:31" x14ac:dyDescent="0.25">
      <c r="A139" s="59"/>
      <c r="B139" s="119"/>
      <c r="C139" s="119"/>
      <c r="D139" s="68"/>
      <c r="J139"/>
      <c r="K139"/>
      <c r="L139"/>
      <c r="AC139" s="52"/>
      <c r="AD139" s="52"/>
      <c r="AE139" s="48"/>
    </row>
    <row r="140" spans="1:31" x14ac:dyDescent="0.25">
      <c r="A140" s="59"/>
      <c r="B140" s="119"/>
      <c r="C140" s="119"/>
      <c r="D140" s="68"/>
      <c r="J140"/>
      <c r="K140"/>
      <c r="L140"/>
      <c r="AC140" s="52"/>
      <c r="AD140" s="52"/>
      <c r="AE140" s="48"/>
    </row>
    <row r="141" spans="1:31" x14ac:dyDescent="0.25">
      <c r="A141" s="59"/>
      <c r="B141" s="119"/>
      <c r="C141" s="119"/>
      <c r="D141" s="68"/>
      <c r="J141"/>
      <c r="K141"/>
      <c r="L141"/>
      <c r="AC141" s="52"/>
      <c r="AD141" s="52"/>
      <c r="AE141" s="48"/>
    </row>
    <row r="142" spans="1:31" x14ac:dyDescent="0.25">
      <c r="A142" s="59"/>
      <c r="B142" s="119"/>
      <c r="C142" s="119"/>
      <c r="D142" s="68"/>
      <c r="J142"/>
      <c r="K142"/>
      <c r="L142"/>
      <c r="AC142" s="52"/>
      <c r="AD142" s="52"/>
      <c r="AE142" s="48"/>
    </row>
    <row r="143" spans="1:31" x14ac:dyDescent="0.25">
      <c r="A143" s="59"/>
      <c r="B143" s="119"/>
      <c r="C143" s="119"/>
      <c r="D143" s="68"/>
      <c r="J143"/>
      <c r="K143"/>
      <c r="L143"/>
      <c r="AC143" s="52"/>
      <c r="AD143" s="52"/>
      <c r="AE143" s="48"/>
    </row>
    <row r="144" spans="1:31" x14ac:dyDescent="0.25">
      <c r="A144" s="59"/>
      <c r="B144" s="119"/>
      <c r="C144" s="119"/>
      <c r="D144" s="68"/>
      <c r="J144"/>
      <c r="K144"/>
      <c r="L144"/>
      <c r="AC144" s="52"/>
      <c r="AD144" s="52"/>
      <c r="AE144" s="48"/>
    </row>
    <row r="145" spans="1:31" x14ac:dyDescent="0.25">
      <c r="A145" s="59"/>
      <c r="B145" s="119"/>
      <c r="C145" s="119"/>
      <c r="D145" s="68"/>
      <c r="J145"/>
      <c r="K145"/>
      <c r="L145"/>
      <c r="AC145" s="52"/>
      <c r="AD145" s="48"/>
      <c r="AE145" s="48"/>
    </row>
    <row r="146" spans="1:31" x14ac:dyDescent="0.25">
      <c r="A146" s="59"/>
      <c r="B146" s="119"/>
      <c r="C146" s="119"/>
      <c r="D146" s="68"/>
      <c r="J146"/>
      <c r="K146"/>
      <c r="L146"/>
      <c r="AC146" s="52"/>
      <c r="AD146" s="48"/>
      <c r="AE146" s="48"/>
    </row>
    <row r="147" spans="1:31" x14ac:dyDescent="0.25">
      <c r="A147" s="59"/>
      <c r="B147" s="119"/>
      <c r="C147" s="119"/>
      <c r="D147" s="68"/>
      <c r="J147"/>
      <c r="K147"/>
      <c r="L147"/>
      <c r="AC147" s="52"/>
      <c r="AD147" s="48"/>
      <c r="AE147" s="48"/>
    </row>
    <row r="148" spans="1:31" x14ac:dyDescent="0.25">
      <c r="A148" s="59"/>
      <c r="B148" s="119"/>
      <c r="C148" s="119"/>
      <c r="D148" s="68"/>
      <c r="J148"/>
      <c r="K148"/>
      <c r="L148"/>
      <c r="AC148" s="52"/>
      <c r="AD148" s="48"/>
      <c r="AE148" s="48"/>
    </row>
    <row r="149" spans="1:31" x14ac:dyDescent="0.25">
      <c r="A149" s="59"/>
      <c r="B149" s="119"/>
      <c r="C149" s="119"/>
      <c r="D149" s="68"/>
      <c r="J149"/>
      <c r="K149"/>
      <c r="L149"/>
      <c r="AC149" s="52"/>
      <c r="AD149" s="48"/>
      <c r="AE149" s="48"/>
    </row>
    <row r="150" spans="1:31" x14ac:dyDescent="0.25">
      <c r="A150" s="59"/>
      <c r="B150" s="119"/>
      <c r="C150" s="119"/>
      <c r="D150" s="68"/>
      <c r="J150"/>
      <c r="K150"/>
      <c r="L150"/>
      <c r="AC150" s="52"/>
      <c r="AD150" s="48"/>
      <c r="AE150" s="48"/>
    </row>
    <row r="151" spans="1:31" x14ac:dyDescent="0.25">
      <c r="A151" s="59"/>
      <c r="B151" s="119"/>
      <c r="C151" s="119"/>
      <c r="D151" s="68"/>
      <c r="J151"/>
      <c r="K151"/>
      <c r="L151"/>
      <c r="AC151" s="52"/>
      <c r="AD151" s="48"/>
      <c r="AE151" s="48"/>
    </row>
    <row r="152" spans="1:31" x14ac:dyDescent="0.25">
      <c r="A152" s="59"/>
      <c r="B152" s="119"/>
      <c r="C152" s="119"/>
      <c r="D152" s="68"/>
      <c r="J152"/>
      <c r="K152"/>
      <c r="L152"/>
      <c r="AC152" s="52"/>
      <c r="AD152" s="48"/>
      <c r="AE152" s="48"/>
    </row>
    <row r="153" spans="1:31" x14ac:dyDescent="0.25">
      <c r="A153" s="59"/>
      <c r="B153" s="119"/>
      <c r="C153" s="119"/>
      <c r="D153" s="68"/>
      <c r="J153"/>
      <c r="K153"/>
      <c r="L153"/>
      <c r="AC153" s="52"/>
      <c r="AD153" s="48"/>
      <c r="AE153" s="48"/>
    </row>
    <row r="154" spans="1:31" x14ac:dyDescent="0.25">
      <c r="A154" s="59"/>
      <c r="B154" s="119"/>
      <c r="C154" s="119"/>
      <c r="D154" s="68"/>
      <c r="J154"/>
      <c r="K154"/>
      <c r="L154"/>
      <c r="AC154" s="52"/>
      <c r="AD154" s="48"/>
      <c r="AE154" s="48"/>
    </row>
    <row r="155" spans="1:31" x14ac:dyDescent="0.25">
      <c r="A155" s="59"/>
      <c r="B155" s="119"/>
      <c r="C155" s="119"/>
      <c r="D155" s="68"/>
      <c r="J155"/>
      <c r="K155"/>
      <c r="L155"/>
      <c r="AC155" s="52"/>
      <c r="AD155" s="48"/>
      <c r="AE155" s="48"/>
    </row>
    <row r="156" spans="1:31" x14ac:dyDescent="0.25">
      <c r="A156" s="59"/>
      <c r="B156" s="119"/>
      <c r="C156" s="119"/>
      <c r="D156" s="68"/>
      <c r="J156"/>
      <c r="K156"/>
      <c r="L156"/>
      <c r="AC156" s="52"/>
      <c r="AD156" s="48"/>
      <c r="AE156" s="48"/>
    </row>
    <row r="157" spans="1:31" x14ac:dyDescent="0.25">
      <c r="A157" s="59"/>
      <c r="B157" s="119"/>
      <c r="C157" s="119"/>
      <c r="D157" s="68"/>
      <c r="J157"/>
      <c r="K157"/>
      <c r="L157"/>
      <c r="AC157" s="52"/>
      <c r="AD157" s="48"/>
      <c r="AE157" s="48"/>
    </row>
    <row r="158" spans="1:31" x14ac:dyDescent="0.25">
      <c r="A158" s="59"/>
      <c r="B158" s="119"/>
      <c r="C158" s="119"/>
      <c r="D158" s="68"/>
      <c r="J158"/>
      <c r="K158"/>
      <c r="L158"/>
      <c r="AC158" s="52"/>
      <c r="AD158" s="48"/>
      <c r="AE158" s="48"/>
    </row>
    <row r="159" spans="1:31" x14ac:dyDescent="0.25">
      <c r="A159" s="59"/>
      <c r="B159" s="119"/>
      <c r="C159" s="119"/>
      <c r="D159" s="68"/>
      <c r="J159"/>
      <c r="K159"/>
      <c r="L159"/>
      <c r="AC159" s="52"/>
      <c r="AD159" s="48"/>
      <c r="AE159" s="48"/>
    </row>
    <row r="160" spans="1:31" x14ac:dyDescent="0.25">
      <c r="A160" s="59"/>
      <c r="B160" s="119"/>
      <c r="C160" s="119"/>
      <c r="D160" s="68"/>
      <c r="J160"/>
      <c r="K160"/>
      <c r="L160"/>
      <c r="AC160" s="52"/>
      <c r="AD160" s="48"/>
      <c r="AE160" s="48"/>
    </row>
    <row r="161" spans="1:31" x14ac:dyDescent="0.25">
      <c r="A161" s="59"/>
      <c r="B161" s="119"/>
      <c r="C161" s="119"/>
      <c r="D161" s="68"/>
      <c r="J161"/>
      <c r="K161"/>
      <c r="L161"/>
      <c r="AC161" s="52"/>
      <c r="AD161" s="48"/>
      <c r="AE161" s="48"/>
    </row>
    <row r="162" spans="1:31" x14ac:dyDescent="0.25">
      <c r="A162" s="59"/>
      <c r="B162" s="119"/>
      <c r="C162" s="119"/>
      <c r="D162" s="68"/>
      <c r="J162"/>
      <c r="K162"/>
      <c r="L162"/>
      <c r="AC162" s="52"/>
      <c r="AD162" s="48"/>
      <c r="AE162" s="48"/>
    </row>
    <row r="163" spans="1:31" x14ac:dyDescent="0.25">
      <c r="A163" s="59"/>
      <c r="B163" s="119"/>
      <c r="C163" s="119"/>
      <c r="D163" s="68"/>
      <c r="J163"/>
      <c r="K163"/>
      <c r="L163"/>
      <c r="AC163" s="52"/>
      <c r="AD163" s="48"/>
      <c r="AE163" s="48"/>
    </row>
    <row r="164" spans="1:31" x14ac:dyDescent="0.25">
      <c r="A164" s="59"/>
      <c r="B164" s="119"/>
      <c r="C164" s="119"/>
      <c r="D164" s="68"/>
      <c r="J164"/>
      <c r="K164"/>
      <c r="L164"/>
      <c r="AC164" s="52"/>
      <c r="AD164" s="48"/>
      <c r="AE164" s="48"/>
    </row>
    <row r="165" spans="1:31" x14ac:dyDescent="0.25">
      <c r="A165" s="59"/>
      <c r="B165" s="119"/>
      <c r="C165" s="119"/>
      <c r="D165" s="68"/>
      <c r="J165"/>
      <c r="K165"/>
      <c r="L165"/>
      <c r="AC165" s="52"/>
      <c r="AD165" s="48"/>
      <c r="AE165" s="48"/>
    </row>
    <row r="166" spans="1:31" x14ac:dyDescent="0.25">
      <c r="A166" s="59"/>
      <c r="B166" s="119"/>
      <c r="C166" s="119"/>
      <c r="D166" s="68"/>
      <c r="J166"/>
      <c r="K166"/>
      <c r="L166"/>
      <c r="AC166" s="52"/>
      <c r="AD166" s="48"/>
      <c r="AE166" s="48"/>
    </row>
    <row r="167" spans="1:31" x14ac:dyDescent="0.25">
      <c r="A167" s="59"/>
      <c r="B167" s="119"/>
      <c r="C167" s="119"/>
      <c r="D167" s="68"/>
      <c r="J167"/>
      <c r="K167"/>
      <c r="L167"/>
      <c r="AC167" s="52"/>
      <c r="AD167" s="48"/>
      <c r="AE167" s="48"/>
    </row>
    <row r="168" spans="1:31" x14ac:dyDescent="0.25">
      <c r="A168" s="59"/>
      <c r="B168" s="119"/>
      <c r="C168" s="119"/>
      <c r="D168" s="68"/>
      <c r="J168"/>
      <c r="K168"/>
      <c r="L168"/>
      <c r="AC168" s="52"/>
      <c r="AD168" s="48"/>
      <c r="AE168" s="48"/>
    </row>
    <row r="169" spans="1:31" x14ac:dyDescent="0.25">
      <c r="A169" s="59"/>
      <c r="B169" s="119"/>
      <c r="C169" s="119"/>
      <c r="D169" s="68"/>
      <c r="J169"/>
      <c r="K169"/>
      <c r="L169"/>
      <c r="AC169" s="52"/>
      <c r="AD169" s="48"/>
      <c r="AE169" s="48"/>
    </row>
    <row r="170" spans="1:31" x14ac:dyDescent="0.25">
      <c r="A170" s="59"/>
      <c r="B170" s="119"/>
      <c r="C170" s="119"/>
      <c r="D170" s="68"/>
      <c r="J170"/>
      <c r="K170"/>
      <c r="L170"/>
      <c r="AC170" s="52"/>
      <c r="AD170" s="48"/>
      <c r="AE170" s="48"/>
    </row>
    <row r="171" spans="1:31" x14ac:dyDescent="0.25">
      <c r="A171" s="59"/>
      <c r="B171" s="119"/>
      <c r="C171" s="119"/>
      <c r="D171" s="68"/>
      <c r="J171"/>
      <c r="K171"/>
      <c r="L171"/>
      <c r="AC171" s="52"/>
      <c r="AD171" s="48"/>
      <c r="AE171" s="48"/>
    </row>
    <row r="172" spans="1:31" x14ac:dyDescent="0.25">
      <c r="A172" s="59"/>
      <c r="B172" s="119"/>
      <c r="C172" s="119"/>
      <c r="D172" s="68"/>
      <c r="J172"/>
      <c r="K172"/>
      <c r="L172"/>
      <c r="AC172" s="52"/>
      <c r="AD172" s="48"/>
      <c r="AE172" s="48"/>
    </row>
    <row r="173" spans="1:31" x14ac:dyDescent="0.25">
      <c r="A173" s="59"/>
      <c r="B173" s="119"/>
      <c r="C173" s="119"/>
      <c r="D173" s="68"/>
      <c r="J173"/>
      <c r="K173"/>
      <c r="L173"/>
      <c r="AC173" s="52"/>
      <c r="AD173" s="48"/>
      <c r="AE173" s="48"/>
    </row>
    <row r="174" spans="1:31" x14ac:dyDescent="0.25">
      <c r="A174" s="59"/>
      <c r="B174" s="119"/>
      <c r="C174" s="119"/>
      <c r="D174" s="68"/>
      <c r="J174"/>
      <c r="K174"/>
      <c r="L174"/>
      <c r="AC174" s="52"/>
      <c r="AD174" s="48"/>
      <c r="AE174" s="48"/>
    </row>
    <row r="175" spans="1:31" x14ac:dyDescent="0.25">
      <c r="A175" s="59"/>
      <c r="B175" s="119"/>
      <c r="C175" s="119"/>
      <c r="D175" s="68"/>
      <c r="J175"/>
      <c r="K175"/>
      <c r="L175"/>
      <c r="AC175" s="52"/>
      <c r="AD175" s="48"/>
      <c r="AE175" s="48"/>
    </row>
    <row r="176" spans="1:31" x14ac:dyDescent="0.25">
      <c r="A176" s="59"/>
      <c r="B176" s="119"/>
      <c r="C176" s="119"/>
      <c r="D176" s="68"/>
      <c r="J176"/>
      <c r="K176"/>
      <c r="L176"/>
      <c r="AC176" s="52"/>
      <c r="AD176" s="48"/>
      <c r="AE176" s="48"/>
    </row>
    <row r="177" spans="1:31" x14ac:dyDescent="0.25">
      <c r="A177" s="59"/>
      <c r="B177" s="119"/>
      <c r="C177" s="119"/>
      <c r="D177" s="68"/>
      <c r="J177"/>
      <c r="K177"/>
      <c r="L177"/>
      <c r="AC177" s="52"/>
      <c r="AD177" s="48"/>
      <c r="AE177" s="48"/>
    </row>
    <row r="178" spans="1:31" x14ac:dyDescent="0.25">
      <c r="A178" s="59"/>
      <c r="B178" s="119"/>
      <c r="C178" s="119"/>
      <c r="D178" s="68"/>
      <c r="J178"/>
      <c r="K178"/>
      <c r="L178"/>
      <c r="AC178" s="52"/>
      <c r="AD178" s="48"/>
      <c r="AE178" s="48"/>
    </row>
    <row r="179" spans="1:31" x14ac:dyDescent="0.25">
      <c r="A179" s="59"/>
      <c r="B179" s="119"/>
      <c r="C179" s="119"/>
      <c r="D179" s="68"/>
      <c r="J179"/>
      <c r="K179"/>
      <c r="L179"/>
      <c r="AC179" s="52"/>
      <c r="AD179" s="48"/>
      <c r="AE179" s="48"/>
    </row>
    <row r="180" spans="1:31" x14ac:dyDescent="0.25">
      <c r="A180" s="59"/>
      <c r="B180" s="119"/>
      <c r="C180" s="119"/>
      <c r="D180" s="68"/>
      <c r="J180"/>
      <c r="K180"/>
      <c r="L180"/>
      <c r="AC180" s="52"/>
      <c r="AD180" s="48"/>
      <c r="AE180" s="48"/>
    </row>
    <row r="181" spans="1:31" x14ac:dyDescent="0.25">
      <c r="A181" s="59"/>
      <c r="B181" s="119"/>
      <c r="C181" s="119"/>
      <c r="D181" s="68"/>
      <c r="J181"/>
      <c r="K181"/>
      <c r="L181"/>
      <c r="AC181" s="52"/>
      <c r="AD181" s="48"/>
      <c r="AE181" s="48"/>
    </row>
    <row r="182" spans="1:31" x14ac:dyDescent="0.25">
      <c r="A182" s="59"/>
      <c r="B182" s="119"/>
      <c r="C182" s="119"/>
      <c r="D182" s="68"/>
      <c r="J182"/>
      <c r="K182"/>
      <c r="L182"/>
      <c r="AC182" s="52"/>
      <c r="AD182" s="48"/>
      <c r="AE182" s="48"/>
    </row>
    <row r="183" spans="1:31" x14ac:dyDescent="0.25">
      <c r="A183" s="59"/>
      <c r="B183" s="119"/>
      <c r="C183" s="119"/>
      <c r="D183" s="68"/>
      <c r="J183"/>
      <c r="K183"/>
      <c r="L183"/>
      <c r="AC183" s="52"/>
      <c r="AD183" s="48"/>
      <c r="AE183" s="48"/>
    </row>
    <row r="184" spans="1:31" x14ac:dyDescent="0.25">
      <c r="A184" s="59"/>
      <c r="B184" s="119"/>
      <c r="C184" s="119"/>
      <c r="D184" s="68"/>
      <c r="J184"/>
      <c r="K184"/>
      <c r="L184"/>
      <c r="AC184" s="52"/>
      <c r="AD184" s="48"/>
      <c r="AE184" s="48"/>
    </row>
    <row r="185" spans="1:31" x14ac:dyDescent="0.25">
      <c r="A185" s="59"/>
      <c r="B185" s="29"/>
      <c r="C185" s="29"/>
      <c r="J185"/>
      <c r="K185"/>
      <c r="L185"/>
      <c r="AC185" s="52"/>
      <c r="AD185" s="48"/>
      <c r="AE185" s="48"/>
    </row>
    <row r="186" spans="1:31" x14ac:dyDescent="0.25">
      <c r="A186" s="59"/>
      <c r="B186" s="29"/>
      <c r="C186" s="29"/>
      <c r="J186"/>
      <c r="K186"/>
      <c r="L186"/>
      <c r="AC186" s="52"/>
      <c r="AD186" s="48"/>
      <c r="AE186" s="48"/>
    </row>
    <row r="187" spans="1:31" x14ac:dyDescent="0.25">
      <c r="A187" s="59"/>
      <c r="B187" s="29"/>
      <c r="C187" s="29"/>
      <c r="J187"/>
      <c r="K187"/>
      <c r="L187"/>
      <c r="AC187" s="52"/>
      <c r="AD187" s="48"/>
      <c r="AE187" s="48"/>
    </row>
    <row r="188" spans="1:31" x14ac:dyDescent="0.25">
      <c r="A188" s="59"/>
      <c r="B188" s="29"/>
      <c r="C188" s="29"/>
      <c r="J188"/>
      <c r="K188"/>
      <c r="L188"/>
      <c r="AC188" s="52"/>
      <c r="AD188" s="48"/>
      <c r="AE188" s="48"/>
    </row>
    <row r="189" spans="1:31" x14ac:dyDescent="0.25">
      <c r="A189" s="59"/>
      <c r="B189" s="29"/>
      <c r="C189" s="29"/>
      <c r="J189"/>
      <c r="K189"/>
      <c r="L189"/>
      <c r="AC189" s="52"/>
      <c r="AD189" s="48"/>
      <c r="AE189" s="48"/>
    </row>
    <row r="190" spans="1:31" x14ac:dyDescent="0.25">
      <c r="A190" s="59"/>
      <c r="B190" s="29"/>
      <c r="C190" s="29"/>
      <c r="J190"/>
      <c r="K190"/>
      <c r="L190"/>
      <c r="AC190" s="52"/>
      <c r="AD190" s="48"/>
      <c r="AE190" s="48"/>
    </row>
    <row r="191" spans="1:31" x14ac:dyDescent="0.25">
      <c r="A191" s="59"/>
      <c r="B191" s="29"/>
      <c r="C191" s="29"/>
      <c r="J191"/>
      <c r="K191"/>
      <c r="L191"/>
      <c r="AC191" s="52"/>
      <c r="AD191" s="48"/>
      <c r="AE191" s="48"/>
    </row>
    <row r="192" spans="1:31" x14ac:dyDescent="0.25">
      <c r="A192" s="59"/>
      <c r="B192" s="29"/>
      <c r="C192" s="29"/>
      <c r="J192"/>
      <c r="K192"/>
      <c r="L192"/>
      <c r="AC192" s="52"/>
      <c r="AD192" s="48"/>
      <c r="AE192" s="48"/>
    </row>
    <row r="193" spans="1:31" x14ac:dyDescent="0.25">
      <c r="A193" s="59"/>
      <c r="B193" s="29"/>
      <c r="C193" s="29"/>
      <c r="J193"/>
      <c r="K193"/>
      <c r="L193"/>
      <c r="AC193" s="52"/>
      <c r="AD193" s="48"/>
      <c r="AE193" s="48"/>
    </row>
    <row r="194" spans="1:31" x14ac:dyDescent="0.25">
      <c r="A194" s="59"/>
      <c r="B194" s="29"/>
      <c r="C194" s="29"/>
      <c r="J194"/>
      <c r="K194"/>
      <c r="L194"/>
      <c r="AC194" s="52"/>
      <c r="AD194" s="48"/>
      <c r="AE194" s="48"/>
    </row>
    <row r="195" spans="1:31" x14ac:dyDescent="0.25">
      <c r="A195" s="59"/>
      <c r="B195" s="29"/>
      <c r="C195" s="29"/>
      <c r="J195"/>
      <c r="K195"/>
      <c r="L195"/>
      <c r="AC195" s="52"/>
      <c r="AD195" s="48"/>
      <c r="AE195" s="48"/>
    </row>
    <row r="196" spans="1:31" x14ac:dyDescent="0.25">
      <c r="A196" s="59"/>
      <c r="B196" s="29"/>
      <c r="C196" s="29"/>
      <c r="J196"/>
      <c r="K196"/>
      <c r="L196"/>
      <c r="AC196" s="52"/>
      <c r="AD196" s="48"/>
      <c r="AE196" s="48"/>
    </row>
    <row r="197" spans="1:31" x14ac:dyDescent="0.25">
      <c r="A197" s="59"/>
      <c r="B197" s="29"/>
      <c r="C197" s="29"/>
      <c r="J197"/>
      <c r="K197"/>
      <c r="L197"/>
      <c r="AC197" s="52"/>
      <c r="AD197" s="48"/>
      <c r="AE197" s="48"/>
    </row>
    <row r="198" spans="1:31" x14ac:dyDescent="0.25">
      <c r="A198" s="59"/>
      <c r="B198" s="29"/>
      <c r="C198" s="29"/>
      <c r="J198"/>
      <c r="K198"/>
      <c r="L198"/>
      <c r="AC198" s="52"/>
      <c r="AD198" s="48"/>
      <c r="AE198" s="48"/>
    </row>
    <row r="199" spans="1:31" x14ac:dyDescent="0.25">
      <c r="A199" s="59"/>
      <c r="B199" s="29"/>
      <c r="C199" s="29"/>
      <c r="J199"/>
      <c r="K199"/>
      <c r="L199"/>
      <c r="AC199" s="52"/>
      <c r="AD199" s="48"/>
      <c r="AE199" s="48"/>
    </row>
    <row r="200" spans="1:31" x14ac:dyDescent="0.25">
      <c r="A200" s="59"/>
      <c r="B200" s="29"/>
      <c r="C200" s="29"/>
      <c r="J200"/>
      <c r="K200"/>
      <c r="L200"/>
      <c r="AC200" s="52"/>
      <c r="AD200" s="48"/>
      <c r="AE200" s="48"/>
    </row>
    <row r="201" spans="1:31" x14ac:dyDescent="0.25">
      <c r="A201" s="59"/>
      <c r="B201" s="29"/>
      <c r="C201" s="29"/>
      <c r="J201"/>
      <c r="K201"/>
      <c r="L201"/>
      <c r="AC201" s="52"/>
      <c r="AD201" s="48"/>
      <c r="AE201" s="48"/>
    </row>
    <row r="202" spans="1:31" x14ac:dyDescent="0.25">
      <c r="A202" s="59"/>
      <c r="B202" s="29"/>
      <c r="C202" s="29"/>
      <c r="J202"/>
      <c r="K202"/>
      <c r="L202"/>
      <c r="AC202" s="52"/>
      <c r="AD202" s="48"/>
      <c r="AE202" s="48"/>
    </row>
    <row r="203" spans="1:31" x14ac:dyDescent="0.25">
      <c r="A203" s="59"/>
      <c r="B203" s="29"/>
      <c r="C203" s="29"/>
      <c r="J203"/>
      <c r="K203"/>
      <c r="L203"/>
      <c r="AC203" s="52"/>
      <c r="AD203" s="48"/>
      <c r="AE203" s="48"/>
    </row>
    <row r="204" spans="1:31" x14ac:dyDescent="0.25">
      <c r="A204" s="59"/>
      <c r="B204" s="29"/>
      <c r="C204" s="29"/>
      <c r="J204"/>
      <c r="K204"/>
      <c r="L204"/>
      <c r="AC204" s="52"/>
      <c r="AD204" s="48"/>
      <c r="AE204" s="48"/>
    </row>
    <row r="205" spans="1:31" x14ac:dyDescent="0.25">
      <c r="A205" s="59"/>
      <c r="B205" s="29"/>
      <c r="C205" s="29"/>
      <c r="J205"/>
      <c r="K205"/>
      <c r="L205"/>
      <c r="AC205" s="52"/>
      <c r="AD205" s="48"/>
      <c r="AE205" s="48"/>
    </row>
    <row r="206" spans="1:31" x14ac:dyDescent="0.25">
      <c r="A206" s="59"/>
      <c r="B206" s="29"/>
      <c r="C206" s="29"/>
      <c r="J206"/>
      <c r="K206"/>
      <c r="L206"/>
      <c r="AC206" s="52"/>
      <c r="AD206" s="48"/>
      <c r="AE206" s="48"/>
    </row>
    <row r="207" spans="1:31" x14ac:dyDescent="0.25">
      <c r="A207" s="59"/>
      <c r="B207" s="29"/>
      <c r="C207" s="29"/>
      <c r="J207"/>
      <c r="K207"/>
      <c r="L207"/>
      <c r="AC207" s="52"/>
      <c r="AD207" s="48"/>
      <c r="AE207" s="48"/>
    </row>
    <row r="208" spans="1:31" x14ac:dyDescent="0.25">
      <c r="A208" s="59"/>
      <c r="B208" s="29"/>
      <c r="C208" s="29"/>
      <c r="J208"/>
      <c r="K208"/>
      <c r="L208"/>
      <c r="AC208" s="52"/>
      <c r="AD208" s="48"/>
      <c r="AE208" s="48"/>
    </row>
    <row r="209" spans="1:31" x14ac:dyDescent="0.25">
      <c r="A209" s="59"/>
      <c r="B209" s="29"/>
      <c r="C209" s="29"/>
      <c r="J209"/>
      <c r="K209"/>
      <c r="L209"/>
      <c r="AC209" s="52"/>
      <c r="AD209" s="48"/>
      <c r="AE209" s="48"/>
    </row>
    <row r="210" spans="1:31" x14ac:dyDescent="0.25">
      <c r="A210" s="59"/>
      <c r="B210" s="29"/>
      <c r="C210" s="29"/>
      <c r="J210"/>
      <c r="K210"/>
      <c r="L210"/>
      <c r="AC210" s="52"/>
      <c r="AD210" s="48"/>
      <c r="AE210" s="48"/>
    </row>
    <row r="211" spans="1:31" x14ac:dyDescent="0.25">
      <c r="A211" s="59"/>
      <c r="B211" s="29"/>
      <c r="C211" s="29"/>
      <c r="J211"/>
      <c r="K211"/>
      <c r="L211"/>
      <c r="AC211" s="52"/>
      <c r="AD211" s="48"/>
      <c r="AE211" s="48"/>
    </row>
    <row r="212" spans="1:31" x14ac:dyDescent="0.25">
      <c r="A212" s="59"/>
      <c r="B212" s="29"/>
      <c r="C212" s="29"/>
      <c r="J212"/>
      <c r="K212"/>
      <c r="L212"/>
      <c r="AC212" s="52"/>
      <c r="AD212" s="48"/>
      <c r="AE212" s="48"/>
    </row>
    <row r="213" spans="1:31" x14ac:dyDescent="0.25">
      <c r="A213" s="59"/>
      <c r="B213" s="29"/>
      <c r="C213" s="29"/>
      <c r="J213"/>
      <c r="K213"/>
      <c r="L213"/>
      <c r="AC213" s="52"/>
      <c r="AD213" s="48"/>
      <c r="AE213" s="48"/>
    </row>
    <row r="214" spans="1:31" x14ac:dyDescent="0.25">
      <c r="A214" s="59"/>
      <c r="B214" s="29"/>
      <c r="C214" s="29"/>
      <c r="J214"/>
      <c r="K214"/>
      <c r="L214"/>
      <c r="AC214" s="52"/>
      <c r="AD214" s="48"/>
      <c r="AE214" s="48"/>
    </row>
    <row r="215" spans="1:31" x14ac:dyDescent="0.25">
      <c r="A215" s="59"/>
      <c r="B215" s="29"/>
      <c r="C215" s="29"/>
      <c r="J215"/>
      <c r="K215"/>
      <c r="L215"/>
      <c r="AC215" s="52"/>
      <c r="AD215" s="48"/>
      <c r="AE215" s="48"/>
    </row>
    <row r="216" spans="1:31" x14ac:dyDescent="0.25">
      <c r="A216" s="59"/>
      <c r="B216" s="29"/>
      <c r="C216" s="29"/>
      <c r="J216"/>
      <c r="K216"/>
      <c r="L216"/>
      <c r="AC216" s="52"/>
      <c r="AD216" s="48"/>
      <c r="AE216" s="48"/>
    </row>
    <row r="217" spans="1:31" x14ac:dyDescent="0.25">
      <c r="A217" s="59"/>
      <c r="B217" s="29"/>
      <c r="C217" s="29"/>
      <c r="J217"/>
      <c r="K217"/>
      <c r="L217"/>
      <c r="AC217" s="52"/>
      <c r="AD217" s="48"/>
      <c r="AE217" s="48"/>
    </row>
    <row r="218" spans="1:31" x14ac:dyDescent="0.25">
      <c r="A218" s="59"/>
      <c r="B218" s="29"/>
      <c r="C218" s="29"/>
      <c r="J218"/>
      <c r="K218"/>
      <c r="L218"/>
      <c r="AC218" s="52"/>
      <c r="AD218" s="48"/>
      <c r="AE218" s="48"/>
    </row>
    <row r="219" spans="1:31" x14ac:dyDescent="0.25">
      <c r="A219" s="59"/>
      <c r="B219" s="29"/>
      <c r="C219" s="29"/>
      <c r="J219"/>
      <c r="K219"/>
      <c r="L219"/>
      <c r="AC219" s="52"/>
      <c r="AD219" s="48"/>
      <c r="AE219" s="48"/>
    </row>
    <row r="220" spans="1:31" x14ac:dyDescent="0.25">
      <c r="A220" s="59"/>
      <c r="B220" s="29"/>
      <c r="C220" s="29"/>
      <c r="J220"/>
      <c r="K220"/>
      <c r="L220"/>
      <c r="AC220" s="52"/>
      <c r="AD220" s="48"/>
      <c r="AE220" s="48"/>
    </row>
    <row r="221" spans="1:31" x14ac:dyDescent="0.25">
      <c r="A221" s="59"/>
      <c r="B221" s="29"/>
      <c r="C221" s="29"/>
      <c r="J221"/>
      <c r="K221"/>
      <c r="L221"/>
      <c r="AC221" s="52"/>
      <c r="AD221" s="48"/>
      <c r="AE221" s="48"/>
    </row>
    <row r="222" spans="1:31" x14ac:dyDescent="0.25">
      <c r="A222" s="59"/>
      <c r="B222" s="29"/>
      <c r="C222" s="29"/>
      <c r="J222"/>
      <c r="K222"/>
      <c r="L222"/>
      <c r="AC222" s="52"/>
      <c r="AD222" s="48"/>
      <c r="AE222" s="48"/>
    </row>
    <row r="223" spans="1:31" x14ac:dyDescent="0.25">
      <c r="A223" s="59"/>
      <c r="B223" s="29"/>
      <c r="C223" s="29"/>
      <c r="J223"/>
      <c r="K223"/>
      <c r="L223"/>
      <c r="AC223" s="52"/>
      <c r="AD223" s="48"/>
      <c r="AE223" s="48"/>
    </row>
    <row r="224" spans="1:31" x14ac:dyDescent="0.25">
      <c r="A224" s="59"/>
      <c r="B224" s="29"/>
      <c r="C224" s="29"/>
      <c r="J224"/>
      <c r="K224"/>
      <c r="L224"/>
      <c r="AC224" s="52"/>
      <c r="AD224" s="48"/>
      <c r="AE224" s="48"/>
    </row>
    <row r="225" spans="1:31" x14ac:dyDescent="0.25">
      <c r="A225" s="59"/>
      <c r="B225" s="29"/>
      <c r="C225" s="29"/>
      <c r="J225"/>
      <c r="K225"/>
      <c r="L225"/>
      <c r="AC225" s="52"/>
      <c r="AD225" s="48"/>
      <c r="AE225" s="48"/>
    </row>
    <row r="226" spans="1:31" x14ac:dyDescent="0.25">
      <c r="A226" s="59"/>
      <c r="B226" s="29"/>
      <c r="C226" s="29"/>
      <c r="J226"/>
      <c r="K226"/>
      <c r="L226"/>
      <c r="AC226" s="52"/>
      <c r="AD226" s="48"/>
      <c r="AE226" s="48"/>
    </row>
    <row r="227" spans="1:31" x14ac:dyDescent="0.25">
      <c r="A227" s="59"/>
      <c r="B227" s="29"/>
      <c r="C227" s="29"/>
      <c r="J227"/>
      <c r="K227"/>
      <c r="L227"/>
      <c r="AC227" s="52"/>
      <c r="AD227" s="48"/>
      <c r="AE227" s="48"/>
    </row>
    <row r="228" spans="1:31" x14ac:dyDescent="0.25">
      <c r="A228" s="59"/>
      <c r="B228" s="29"/>
      <c r="C228" s="29"/>
      <c r="J228"/>
      <c r="K228"/>
      <c r="L228"/>
      <c r="AC228" s="52"/>
      <c r="AD228" s="48"/>
      <c r="AE228" s="48"/>
    </row>
    <row r="229" spans="1:31" x14ac:dyDescent="0.25">
      <c r="A229" s="59"/>
      <c r="B229" s="29"/>
      <c r="C229" s="29"/>
      <c r="J229"/>
      <c r="K229"/>
      <c r="L229"/>
      <c r="AC229" s="52"/>
      <c r="AD229" s="48"/>
      <c r="AE229" s="48"/>
    </row>
    <row r="230" spans="1:31" x14ac:dyDescent="0.25">
      <c r="A230" s="59"/>
      <c r="B230" s="29"/>
      <c r="C230" s="29"/>
      <c r="J230"/>
      <c r="K230"/>
      <c r="L230"/>
      <c r="AC230" s="52"/>
      <c r="AD230" s="48"/>
      <c r="AE230" s="48"/>
    </row>
    <row r="231" spans="1:31" x14ac:dyDescent="0.25">
      <c r="A231" s="59"/>
      <c r="B231" s="29"/>
      <c r="C231" s="29"/>
      <c r="J231"/>
      <c r="K231"/>
      <c r="L231"/>
      <c r="AC231" s="52"/>
      <c r="AD231" s="48"/>
      <c r="AE231" s="48"/>
    </row>
    <row r="232" spans="1:31" x14ac:dyDescent="0.25">
      <c r="A232" s="59"/>
      <c r="B232" s="29"/>
      <c r="C232" s="29"/>
      <c r="J232"/>
      <c r="K232"/>
      <c r="L232"/>
      <c r="AC232" s="52"/>
      <c r="AD232" s="48"/>
      <c r="AE232" s="48"/>
    </row>
    <row r="233" spans="1:31" x14ac:dyDescent="0.25">
      <c r="A233" s="59"/>
      <c r="B233" s="29"/>
      <c r="C233" s="29"/>
      <c r="J233"/>
      <c r="K233"/>
      <c r="L233"/>
      <c r="AC233" s="52"/>
      <c r="AD233" s="48"/>
      <c r="AE233" s="48"/>
    </row>
    <row r="234" spans="1:31" x14ac:dyDescent="0.25">
      <c r="A234" s="59"/>
      <c r="B234" s="29"/>
      <c r="C234" s="29"/>
      <c r="J234"/>
      <c r="K234"/>
      <c r="L234"/>
      <c r="AC234" s="52"/>
      <c r="AD234" s="48"/>
      <c r="AE234" s="48"/>
    </row>
    <row r="235" spans="1:31" x14ac:dyDescent="0.25">
      <c r="A235" s="59"/>
      <c r="B235" s="29"/>
      <c r="C235" s="29"/>
      <c r="J235"/>
      <c r="K235"/>
      <c r="L235"/>
      <c r="AC235" s="52"/>
      <c r="AD235" s="48"/>
      <c r="AE235" s="48"/>
    </row>
    <row r="236" spans="1:31" x14ac:dyDescent="0.25">
      <c r="A236" s="59"/>
      <c r="B236" s="29"/>
      <c r="C236" s="29"/>
      <c r="J236"/>
      <c r="K236"/>
      <c r="L236"/>
      <c r="AC236" s="52"/>
      <c r="AD236" s="48"/>
      <c r="AE236" s="48"/>
    </row>
    <row r="237" spans="1:31" x14ac:dyDescent="0.25">
      <c r="A237" s="59"/>
      <c r="B237" s="29"/>
      <c r="C237" s="29"/>
      <c r="J237"/>
      <c r="K237"/>
      <c r="L237"/>
      <c r="AC237" s="52"/>
      <c r="AD237" s="48"/>
      <c r="AE237" s="48"/>
    </row>
    <row r="238" spans="1:31" x14ac:dyDescent="0.25">
      <c r="A238" s="59"/>
      <c r="B238" s="29"/>
      <c r="C238" s="29"/>
      <c r="J238"/>
      <c r="K238"/>
      <c r="L238"/>
      <c r="AC238" s="52"/>
      <c r="AD238" s="48"/>
      <c r="AE238" s="48"/>
    </row>
    <row r="239" spans="1:31" x14ac:dyDescent="0.25">
      <c r="A239" s="59"/>
      <c r="B239" s="29"/>
      <c r="C239" s="29"/>
      <c r="J239"/>
      <c r="K239"/>
      <c r="L239"/>
      <c r="AC239" s="52"/>
      <c r="AD239" s="48"/>
      <c r="AE239" s="48"/>
    </row>
    <row r="240" spans="1:31" x14ac:dyDescent="0.25">
      <c r="A240" s="59"/>
      <c r="B240" s="29"/>
      <c r="C240" s="29"/>
      <c r="J240"/>
      <c r="K240"/>
      <c r="L240"/>
      <c r="AC240" s="52"/>
      <c r="AD240" s="48"/>
      <c r="AE240" s="48"/>
    </row>
    <row r="241" spans="1:31" x14ac:dyDescent="0.25">
      <c r="A241" s="59"/>
      <c r="B241" s="29"/>
      <c r="C241" s="29"/>
      <c r="J241"/>
      <c r="K241"/>
      <c r="L241"/>
      <c r="AC241" s="52"/>
      <c r="AD241" s="48"/>
      <c r="AE241" s="48"/>
    </row>
    <row r="242" spans="1:31" x14ac:dyDescent="0.25">
      <c r="A242" s="59"/>
      <c r="B242" s="29"/>
      <c r="C242" s="29"/>
      <c r="J242"/>
      <c r="K242"/>
      <c r="L242"/>
      <c r="AC242" s="52"/>
      <c r="AD242" s="48"/>
      <c r="AE242" s="48"/>
    </row>
    <row r="243" spans="1:31" x14ac:dyDescent="0.25">
      <c r="A243" s="59"/>
      <c r="B243" s="29"/>
      <c r="C243" s="29"/>
      <c r="J243"/>
      <c r="K243"/>
      <c r="L243"/>
      <c r="AC243" s="52"/>
      <c r="AD243" s="48"/>
      <c r="AE243" s="48"/>
    </row>
    <row r="244" spans="1:31" x14ac:dyDescent="0.25">
      <c r="A244" s="59"/>
      <c r="B244" s="29"/>
      <c r="C244" s="29"/>
      <c r="J244"/>
      <c r="K244"/>
      <c r="L244"/>
      <c r="AC244" s="52"/>
      <c r="AD244" s="48"/>
      <c r="AE244" s="48"/>
    </row>
    <row r="245" spans="1:31" x14ac:dyDescent="0.25">
      <c r="A245" s="59"/>
      <c r="B245" s="29"/>
      <c r="C245" s="29"/>
      <c r="J245"/>
      <c r="K245"/>
      <c r="L245"/>
      <c r="AC245" s="52"/>
      <c r="AD245" s="48"/>
      <c r="AE245" s="48"/>
    </row>
    <row r="246" spans="1:31" x14ac:dyDescent="0.25">
      <c r="A246" s="59"/>
      <c r="B246" s="29"/>
      <c r="C246" s="29"/>
      <c r="J246"/>
      <c r="K246"/>
      <c r="L246"/>
      <c r="AC246" s="52"/>
      <c r="AD246" s="48"/>
      <c r="AE246" s="48"/>
    </row>
    <row r="247" spans="1:31" x14ac:dyDescent="0.25">
      <c r="A247" s="59"/>
      <c r="B247" s="29"/>
      <c r="C247" s="29"/>
      <c r="J247"/>
      <c r="K247"/>
      <c r="L247"/>
      <c r="AC247" s="52"/>
      <c r="AD247" s="48"/>
      <c r="AE247" s="48"/>
    </row>
    <row r="248" spans="1:31" x14ac:dyDescent="0.25">
      <c r="A248" s="59"/>
      <c r="B248" s="29"/>
      <c r="C248" s="29"/>
      <c r="J248"/>
      <c r="K248"/>
      <c r="L248"/>
      <c r="AC248" s="52"/>
      <c r="AD248" s="48"/>
      <c r="AE248" s="48"/>
    </row>
    <row r="249" spans="1:31" x14ac:dyDescent="0.25">
      <c r="A249" s="59"/>
      <c r="B249" s="29"/>
      <c r="C249" s="29"/>
      <c r="J249"/>
      <c r="K249"/>
      <c r="L249"/>
      <c r="AC249" s="52"/>
      <c r="AD249" s="48"/>
      <c r="AE249" s="48"/>
    </row>
    <row r="250" spans="1:31" x14ac:dyDescent="0.25">
      <c r="A250" s="59"/>
      <c r="B250" s="29"/>
      <c r="C250" s="29"/>
      <c r="J250"/>
      <c r="K250"/>
      <c r="L250"/>
      <c r="AC250" s="52"/>
      <c r="AD250" s="48"/>
      <c r="AE250" s="48"/>
    </row>
    <row r="251" spans="1:31" x14ac:dyDescent="0.25">
      <c r="A251" s="59"/>
      <c r="B251" s="29"/>
      <c r="C251" s="29"/>
      <c r="J251"/>
      <c r="K251"/>
      <c r="L251"/>
      <c r="AC251" s="52"/>
      <c r="AD251" s="48"/>
      <c r="AE251" s="48"/>
    </row>
    <row r="252" spans="1:31" x14ac:dyDescent="0.25">
      <c r="A252" s="59"/>
      <c r="B252" s="29"/>
      <c r="C252" s="29"/>
      <c r="J252"/>
      <c r="K252"/>
      <c r="L252"/>
      <c r="AC252" s="52"/>
      <c r="AD252" s="48"/>
      <c r="AE252" s="48"/>
    </row>
    <row r="253" spans="1:31" x14ac:dyDescent="0.25">
      <c r="A253" s="59"/>
      <c r="B253" s="29"/>
      <c r="C253" s="29"/>
      <c r="J253"/>
      <c r="K253"/>
      <c r="L253"/>
      <c r="AC253" s="52"/>
      <c r="AD253" s="48"/>
      <c r="AE253" s="48"/>
    </row>
    <row r="254" spans="1:31" x14ac:dyDescent="0.25">
      <c r="A254" s="59"/>
      <c r="B254" s="29"/>
      <c r="C254" s="29"/>
      <c r="J254"/>
      <c r="K254"/>
      <c r="L254"/>
      <c r="AC254" s="52"/>
      <c r="AD254" s="48"/>
      <c r="AE254" s="48"/>
    </row>
    <row r="255" spans="1:31" x14ac:dyDescent="0.25">
      <c r="A255" s="59"/>
      <c r="B255" s="29"/>
      <c r="C255" s="29"/>
      <c r="J255"/>
      <c r="K255"/>
      <c r="L255"/>
      <c r="AC255" s="52"/>
      <c r="AD255" s="48"/>
      <c r="AE255" s="48"/>
    </row>
    <row r="256" spans="1:31" x14ac:dyDescent="0.25">
      <c r="A256" s="59"/>
      <c r="B256" s="29"/>
      <c r="C256" s="29"/>
      <c r="J256"/>
      <c r="K256"/>
      <c r="L256"/>
      <c r="AC256" s="52"/>
      <c r="AD256" s="48"/>
      <c r="AE256" s="48"/>
    </row>
    <row r="257" spans="1:31" x14ac:dyDescent="0.25">
      <c r="A257" s="59"/>
      <c r="B257" s="29"/>
      <c r="C257" s="29"/>
      <c r="J257"/>
      <c r="K257"/>
      <c r="L257"/>
      <c r="AC257" s="52"/>
      <c r="AD257" s="48"/>
      <c r="AE257" s="48"/>
    </row>
    <row r="258" spans="1:31" x14ac:dyDescent="0.25">
      <c r="A258" s="59"/>
      <c r="B258" s="29"/>
      <c r="C258" s="29"/>
      <c r="J258"/>
      <c r="K258"/>
      <c r="L258"/>
      <c r="AC258" s="52"/>
      <c r="AD258" s="48"/>
      <c r="AE258" s="48"/>
    </row>
    <row r="259" spans="1:31" x14ac:dyDescent="0.25">
      <c r="A259" s="59"/>
      <c r="B259" s="29"/>
      <c r="C259" s="29"/>
      <c r="J259"/>
      <c r="K259"/>
      <c r="L259"/>
      <c r="AC259" s="52"/>
      <c r="AD259" s="48"/>
      <c r="AE259" s="48"/>
    </row>
    <row r="260" spans="1:31" x14ac:dyDescent="0.25">
      <c r="A260" s="59"/>
      <c r="B260" s="29"/>
      <c r="C260" s="29"/>
      <c r="J260"/>
      <c r="K260"/>
      <c r="L260"/>
      <c r="AC260" s="52"/>
      <c r="AD260" s="48"/>
      <c r="AE260" s="48"/>
    </row>
    <row r="261" spans="1:31" x14ac:dyDescent="0.25">
      <c r="A261" s="59"/>
      <c r="B261" s="29"/>
      <c r="C261" s="29"/>
      <c r="J261"/>
      <c r="K261"/>
      <c r="L261"/>
      <c r="AC261" s="52"/>
      <c r="AD261" s="48"/>
      <c r="AE261" s="48"/>
    </row>
    <row r="262" spans="1:31" x14ac:dyDescent="0.25">
      <c r="A262" s="59"/>
      <c r="B262" s="29"/>
      <c r="C262" s="29"/>
      <c r="J262"/>
      <c r="K262"/>
      <c r="L262"/>
      <c r="AC262" s="52"/>
      <c r="AD262" s="48"/>
      <c r="AE262" s="48"/>
    </row>
    <row r="263" spans="1:31" x14ac:dyDescent="0.25">
      <c r="A263" s="59"/>
      <c r="J263"/>
      <c r="K263"/>
      <c r="L263"/>
      <c r="AC263" s="52"/>
      <c r="AD263" s="48"/>
      <c r="AE263" s="48"/>
    </row>
    <row r="264" spans="1:31" x14ac:dyDescent="0.25">
      <c r="A264" s="59"/>
      <c r="J264"/>
      <c r="K264"/>
      <c r="L264"/>
      <c r="AC264" s="52"/>
      <c r="AD264" s="48"/>
      <c r="AE264" s="48"/>
    </row>
    <row r="265" spans="1:31" x14ac:dyDescent="0.25">
      <c r="A265" s="59"/>
      <c r="J265"/>
      <c r="K265"/>
      <c r="L265"/>
      <c r="AC265" s="52"/>
      <c r="AD265" s="48"/>
      <c r="AE265" s="48"/>
    </row>
    <row r="266" spans="1:31" x14ac:dyDescent="0.25">
      <c r="A266" s="59"/>
      <c r="J266"/>
      <c r="K266"/>
      <c r="L266"/>
      <c r="AC266" s="52"/>
      <c r="AD266" s="48"/>
      <c r="AE266" s="48"/>
    </row>
    <row r="267" spans="1:31" x14ac:dyDescent="0.25">
      <c r="A267" s="59"/>
      <c r="J267"/>
      <c r="K267"/>
      <c r="L267"/>
      <c r="AC267" s="52"/>
      <c r="AD267" s="48"/>
      <c r="AE267" s="48"/>
    </row>
    <row r="268" spans="1:31" x14ac:dyDescent="0.25">
      <c r="A268" s="59"/>
      <c r="J268"/>
      <c r="K268"/>
      <c r="L268"/>
      <c r="AC268" s="52"/>
      <c r="AD268" s="48"/>
      <c r="AE268" s="48"/>
    </row>
    <row r="269" spans="1:31" x14ac:dyDescent="0.25">
      <c r="A269" s="59"/>
      <c r="J269"/>
      <c r="K269"/>
      <c r="L269"/>
      <c r="AC269" s="48"/>
      <c r="AD269" s="48"/>
      <c r="AE269" s="48"/>
    </row>
    <row r="270" spans="1:31" x14ac:dyDescent="0.25">
      <c r="A270" s="59"/>
      <c r="J270"/>
      <c r="K270"/>
      <c r="L270"/>
      <c r="AC270" s="48"/>
      <c r="AD270" s="48"/>
      <c r="AE270" s="48"/>
    </row>
    <row r="271" spans="1:31" x14ac:dyDescent="0.25">
      <c r="A271" s="59"/>
      <c r="J271"/>
      <c r="K271"/>
      <c r="L271"/>
      <c r="AC271" s="48"/>
      <c r="AD271" s="48"/>
      <c r="AE271" s="48"/>
    </row>
    <row r="272" spans="1:31" x14ac:dyDescent="0.25">
      <c r="A272" s="59"/>
      <c r="J272"/>
      <c r="K272"/>
      <c r="L272"/>
      <c r="AC272" s="48"/>
      <c r="AD272" s="48"/>
      <c r="AE272" s="48"/>
    </row>
    <row r="273" spans="1:31" x14ac:dyDescent="0.25">
      <c r="A273" s="59"/>
      <c r="J273"/>
      <c r="K273"/>
      <c r="L273"/>
      <c r="AC273" s="48"/>
      <c r="AD273" s="48"/>
      <c r="AE273" s="48"/>
    </row>
    <row r="274" spans="1:31" x14ac:dyDescent="0.25">
      <c r="A274" s="59"/>
      <c r="J274"/>
      <c r="K274"/>
      <c r="L274"/>
      <c r="AC274" s="48"/>
      <c r="AD274" s="48"/>
      <c r="AE274" s="48"/>
    </row>
    <row r="275" spans="1:31" x14ac:dyDescent="0.25">
      <c r="A275" s="59"/>
      <c r="J275"/>
      <c r="K275"/>
      <c r="L275"/>
      <c r="AC275" s="48"/>
      <c r="AD275" s="48"/>
      <c r="AE275" s="48"/>
    </row>
    <row r="276" spans="1:31" x14ac:dyDescent="0.25">
      <c r="A276" s="59"/>
      <c r="J276"/>
      <c r="K276"/>
      <c r="L276"/>
      <c r="AC276" s="48"/>
      <c r="AD276" s="48"/>
      <c r="AE276" s="48"/>
    </row>
    <row r="277" spans="1:31" x14ac:dyDescent="0.25">
      <c r="A277" s="59"/>
      <c r="J277"/>
      <c r="K277"/>
      <c r="L277"/>
      <c r="AC277" s="48"/>
      <c r="AD277" s="48"/>
      <c r="AE277" s="48"/>
    </row>
    <row r="278" spans="1:31" x14ac:dyDescent="0.25">
      <c r="A278" s="59"/>
      <c r="J278"/>
      <c r="K278"/>
      <c r="L278"/>
      <c r="AC278" s="48"/>
      <c r="AD278" s="48"/>
      <c r="AE278" s="48"/>
    </row>
    <row r="279" spans="1:31" x14ac:dyDescent="0.25">
      <c r="A279" s="59"/>
      <c r="J279"/>
      <c r="K279"/>
      <c r="L279"/>
      <c r="AC279" s="48"/>
      <c r="AD279" s="48"/>
      <c r="AE279" s="48"/>
    </row>
    <row r="280" spans="1:31" x14ac:dyDescent="0.25">
      <c r="A280" s="59"/>
      <c r="J280"/>
      <c r="K280"/>
      <c r="L280"/>
      <c r="AC280" s="48"/>
      <c r="AD280" s="48"/>
      <c r="AE280" s="48"/>
    </row>
    <row r="281" spans="1:31" x14ac:dyDescent="0.25">
      <c r="A281" s="59"/>
      <c r="J281"/>
      <c r="K281"/>
      <c r="L281"/>
      <c r="AC281" s="48"/>
      <c r="AD281" s="48"/>
      <c r="AE281" s="48"/>
    </row>
    <row r="282" spans="1:31" x14ac:dyDescent="0.25">
      <c r="A282" s="59"/>
      <c r="J282"/>
      <c r="K282"/>
      <c r="L282"/>
      <c r="AC282" s="48"/>
      <c r="AD282" s="48"/>
      <c r="AE282" s="48"/>
    </row>
    <row r="283" spans="1:31" x14ac:dyDescent="0.25">
      <c r="A283" s="59"/>
      <c r="J283"/>
      <c r="K283"/>
      <c r="L283"/>
    </row>
    <row r="284" spans="1:31" x14ac:dyDescent="0.25">
      <c r="A284" s="59"/>
      <c r="J284"/>
      <c r="K284"/>
      <c r="L284"/>
    </row>
    <row r="285" spans="1:31" x14ac:dyDescent="0.25">
      <c r="A285" s="59"/>
      <c r="J285"/>
      <c r="K285"/>
      <c r="L285"/>
    </row>
    <row r="286" spans="1:31" x14ac:dyDescent="0.25">
      <c r="A286" s="59"/>
      <c r="J286"/>
      <c r="K286"/>
      <c r="L286"/>
    </row>
    <row r="287" spans="1:31" x14ac:dyDescent="0.25">
      <c r="A287" s="59"/>
      <c r="J287"/>
      <c r="K287"/>
      <c r="L287"/>
    </row>
    <row r="288" spans="1:31" x14ac:dyDescent="0.25">
      <c r="A288" s="59"/>
      <c r="J288"/>
      <c r="K288"/>
      <c r="L288"/>
    </row>
    <row r="289" spans="1:12" x14ac:dyDescent="0.25">
      <c r="A289" s="59"/>
      <c r="J289"/>
      <c r="K289"/>
      <c r="L289"/>
    </row>
    <row r="290" spans="1:12" x14ac:dyDescent="0.25">
      <c r="A290" s="59"/>
      <c r="J290"/>
      <c r="K290"/>
      <c r="L290"/>
    </row>
    <row r="291" spans="1:12" x14ac:dyDescent="0.25">
      <c r="A291" s="59"/>
      <c r="J291"/>
      <c r="K291"/>
      <c r="L291"/>
    </row>
    <row r="292" spans="1:12" x14ac:dyDescent="0.25">
      <c r="A292" s="59"/>
      <c r="J292"/>
      <c r="K292"/>
      <c r="L292"/>
    </row>
    <row r="293" spans="1:12" x14ac:dyDescent="0.25">
      <c r="A293" s="59"/>
      <c r="J293"/>
      <c r="K293"/>
      <c r="L293"/>
    </row>
    <row r="294" spans="1:12" x14ac:dyDescent="0.25">
      <c r="A294" s="59"/>
      <c r="J294"/>
      <c r="K294"/>
      <c r="L294"/>
    </row>
    <row r="295" spans="1:12" x14ac:dyDescent="0.25">
      <c r="A295" s="59"/>
      <c r="J295"/>
      <c r="K295"/>
      <c r="L295"/>
    </row>
    <row r="296" spans="1:12" x14ac:dyDescent="0.25">
      <c r="A296" s="59"/>
      <c r="J296"/>
      <c r="K296"/>
      <c r="L296"/>
    </row>
    <row r="297" spans="1:12" x14ac:dyDescent="0.25">
      <c r="A297" s="59"/>
      <c r="J297"/>
      <c r="K297"/>
      <c r="L297"/>
    </row>
    <row r="298" spans="1:12" x14ac:dyDescent="0.25">
      <c r="A298" s="59"/>
      <c r="J298"/>
      <c r="K298"/>
      <c r="L298"/>
    </row>
    <row r="299" spans="1:12" x14ac:dyDescent="0.25">
      <c r="A299" s="59"/>
      <c r="J299"/>
      <c r="K299"/>
      <c r="L299"/>
    </row>
    <row r="300" spans="1:12" x14ac:dyDescent="0.25">
      <c r="A300" s="59"/>
      <c r="J300"/>
      <c r="K300"/>
      <c r="L300"/>
    </row>
    <row r="301" spans="1:12" x14ac:dyDescent="0.25">
      <c r="A301" s="59"/>
      <c r="J301"/>
      <c r="K301"/>
      <c r="L301"/>
    </row>
    <row r="302" spans="1:12" x14ac:dyDescent="0.25">
      <c r="A302" s="59"/>
      <c r="J302"/>
      <c r="K302"/>
      <c r="L302"/>
    </row>
    <row r="303" spans="1:12" x14ac:dyDescent="0.25">
      <c r="A303" s="59"/>
      <c r="J303"/>
      <c r="K303"/>
      <c r="L303"/>
    </row>
    <row r="304" spans="1:12" x14ac:dyDescent="0.25">
      <c r="A304" s="59"/>
      <c r="J304"/>
      <c r="K304"/>
      <c r="L304"/>
    </row>
    <row r="305" spans="1:12" x14ac:dyDescent="0.25">
      <c r="A305" s="59"/>
      <c r="J305"/>
      <c r="K305"/>
      <c r="L305"/>
    </row>
    <row r="306" spans="1:12" x14ac:dyDescent="0.25">
      <c r="A306" s="59"/>
      <c r="J306"/>
      <c r="K306"/>
      <c r="L306"/>
    </row>
    <row r="307" spans="1:12" x14ac:dyDescent="0.25">
      <c r="A307" s="59"/>
      <c r="J307"/>
      <c r="K307"/>
      <c r="L307"/>
    </row>
    <row r="308" spans="1:12" x14ac:dyDescent="0.25">
      <c r="A308" s="59"/>
      <c r="J308"/>
      <c r="K308"/>
      <c r="L308"/>
    </row>
    <row r="309" spans="1:12" x14ac:dyDescent="0.25">
      <c r="A309" s="59"/>
      <c r="J309"/>
      <c r="K309"/>
      <c r="L309"/>
    </row>
    <row r="310" spans="1:12" x14ac:dyDescent="0.25">
      <c r="A310" s="59"/>
      <c r="J310"/>
      <c r="K310"/>
      <c r="L310"/>
    </row>
    <row r="311" spans="1:12" x14ac:dyDescent="0.25">
      <c r="A311" s="59"/>
      <c r="J311"/>
      <c r="K311"/>
      <c r="L311"/>
    </row>
    <row r="312" spans="1:12" x14ac:dyDescent="0.25">
      <c r="A312" s="59"/>
      <c r="J312"/>
      <c r="K312"/>
      <c r="L312"/>
    </row>
    <row r="313" spans="1:12" x14ac:dyDescent="0.25">
      <c r="A313" s="59"/>
      <c r="J313"/>
      <c r="K313"/>
      <c r="L313"/>
    </row>
    <row r="314" spans="1:12" x14ac:dyDescent="0.25">
      <c r="A314" s="59"/>
      <c r="J314"/>
      <c r="K314"/>
      <c r="L314"/>
    </row>
    <row r="315" spans="1:12" x14ac:dyDescent="0.25">
      <c r="A315" s="59"/>
      <c r="J315"/>
      <c r="K315"/>
      <c r="L315"/>
    </row>
    <row r="316" spans="1:12" x14ac:dyDescent="0.25">
      <c r="A316" s="59"/>
      <c r="J316"/>
      <c r="K316"/>
      <c r="L316"/>
    </row>
    <row r="317" spans="1:12" x14ac:dyDescent="0.25">
      <c r="A317" s="59"/>
      <c r="J317"/>
      <c r="K317"/>
      <c r="L317"/>
    </row>
    <row r="318" spans="1:12" x14ac:dyDescent="0.25">
      <c r="A318" s="59"/>
      <c r="J318"/>
      <c r="K318"/>
      <c r="L318"/>
    </row>
    <row r="319" spans="1:12" x14ac:dyDescent="0.25">
      <c r="A319" s="59"/>
      <c r="J319"/>
      <c r="K319"/>
      <c r="L319"/>
    </row>
    <row r="320" spans="1:12" x14ac:dyDescent="0.25">
      <c r="A320" s="59"/>
      <c r="J320"/>
      <c r="K320"/>
      <c r="L320"/>
    </row>
    <row r="321" spans="1:12" x14ac:dyDescent="0.25">
      <c r="A321" s="59"/>
      <c r="J321"/>
      <c r="K321"/>
      <c r="L321"/>
    </row>
    <row r="322" spans="1:12" x14ac:dyDescent="0.25">
      <c r="A322" s="59"/>
      <c r="J322"/>
      <c r="K322"/>
      <c r="L322"/>
    </row>
    <row r="323" spans="1:12" x14ac:dyDescent="0.25">
      <c r="A323" s="59"/>
      <c r="J323"/>
      <c r="K323"/>
      <c r="L323"/>
    </row>
    <row r="324" spans="1:12" x14ac:dyDescent="0.25">
      <c r="A324" s="59"/>
      <c r="J324"/>
      <c r="K324"/>
      <c r="L324"/>
    </row>
    <row r="325" spans="1:12" x14ac:dyDescent="0.25">
      <c r="A325" s="59"/>
      <c r="J325"/>
      <c r="K325"/>
      <c r="L325"/>
    </row>
    <row r="326" spans="1:12" x14ac:dyDescent="0.25">
      <c r="A326" s="59"/>
      <c r="J326"/>
      <c r="K326"/>
      <c r="L326"/>
    </row>
    <row r="327" spans="1:12" x14ac:dyDescent="0.25">
      <c r="A327" s="59"/>
      <c r="J327"/>
      <c r="K327"/>
      <c r="L327"/>
    </row>
    <row r="328" spans="1:12" x14ac:dyDescent="0.25">
      <c r="A328" s="59"/>
      <c r="J328"/>
      <c r="K328"/>
      <c r="L328"/>
    </row>
    <row r="329" spans="1:12" x14ac:dyDescent="0.25">
      <c r="A329" s="59"/>
      <c r="J329"/>
      <c r="K329"/>
      <c r="L329"/>
    </row>
    <row r="330" spans="1:12" x14ac:dyDescent="0.25">
      <c r="A330" s="59"/>
      <c r="J330"/>
      <c r="K330"/>
      <c r="L330"/>
    </row>
    <row r="331" spans="1:12" x14ac:dyDescent="0.25">
      <c r="A331" s="59"/>
      <c r="J331"/>
      <c r="K331"/>
      <c r="L331"/>
    </row>
    <row r="332" spans="1:12" x14ac:dyDescent="0.25">
      <c r="A332" s="59"/>
      <c r="J332"/>
      <c r="K332"/>
      <c r="L332"/>
    </row>
    <row r="333" spans="1:12" x14ac:dyDescent="0.25">
      <c r="A333" s="59"/>
      <c r="J333"/>
      <c r="K333"/>
      <c r="L333"/>
    </row>
    <row r="334" spans="1:12" x14ac:dyDescent="0.25">
      <c r="A334" s="59"/>
      <c r="J334"/>
      <c r="K334"/>
      <c r="L334"/>
    </row>
    <row r="335" spans="1:12" x14ac:dyDescent="0.25">
      <c r="A335" s="59"/>
      <c r="J335"/>
      <c r="K335"/>
      <c r="L335"/>
    </row>
    <row r="336" spans="1:12" x14ac:dyDescent="0.25">
      <c r="A336" s="59"/>
      <c r="J336"/>
      <c r="K336"/>
      <c r="L336"/>
    </row>
    <row r="337" spans="1:12" x14ac:dyDescent="0.25">
      <c r="A337" s="59"/>
      <c r="J337"/>
      <c r="K337"/>
      <c r="L337"/>
    </row>
    <row r="338" spans="1:12" x14ac:dyDescent="0.25">
      <c r="A338" s="59"/>
      <c r="J338"/>
      <c r="K338"/>
      <c r="L338"/>
    </row>
    <row r="339" spans="1:12" x14ac:dyDescent="0.25">
      <c r="A339" s="59"/>
      <c r="J339"/>
      <c r="K339"/>
      <c r="L339"/>
    </row>
    <row r="340" spans="1:12" x14ac:dyDescent="0.25">
      <c r="A340" s="59"/>
      <c r="J340"/>
      <c r="K340"/>
      <c r="L340"/>
    </row>
    <row r="341" spans="1:12" x14ac:dyDescent="0.25">
      <c r="A341" s="59"/>
      <c r="J341"/>
      <c r="K341"/>
      <c r="L341"/>
    </row>
    <row r="342" spans="1:12" x14ac:dyDescent="0.25">
      <c r="A342" s="59"/>
      <c r="J342"/>
      <c r="K342"/>
      <c r="L342"/>
    </row>
    <row r="343" spans="1:12" x14ac:dyDescent="0.25">
      <c r="A343" s="59"/>
      <c r="J343"/>
      <c r="K343"/>
      <c r="L343"/>
    </row>
    <row r="344" spans="1:12" x14ac:dyDescent="0.25">
      <c r="A344" s="59"/>
      <c r="J344"/>
      <c r="K344"/>
      <c r="L344"/>
    </row>
    <row r="345" spans="1:12" x14ac:dyDescent="0.25">
      <c r="A345" s="59"/>
      <c r="J345"/>
      <c r="K345"/>
      <c r="L345"/>
    </row>
    <row r="346" spans="1:12" x14ac:dyDescent="0.25">
      <c r="A346" s="59"/>
      <c r="J346"/>
      <c r="K346"/>
      <c r="L346"/>
    </row>
    <row r="347" spans="1:12" x14ac:dyDescent="0.25">
      <c r="A347" s="59"/>
      <c r="J347"/>
      <c r="K347"/>
      <c r="L347"/>
    </row>
    <row r="348" spans="1:12" x14ac:dyDescent="0.25">
      <c r="A348" s="59"/>
      <c r="J348"/>
      <c r="K348"/>
      <c r="L348"/>
    </row>
    <row r="349" spans="1:12" x14ac:dyDescent="0.25">
      <c r="A349" s="59"/>
      <c r="J349"/>
      <c r="K349"/>
      <c r="L349"/>
    </row>
    <row r="350" spans="1:12" x14ac:dyDescent="0.25">
      <c r="A350" s="59"/>
      <c r="J350"/>
      <c r="K350"/>
      <c r="L350"/>
    </row>
    <row r="351" spans="1:12" x14ac:dyDescent="0.25">
      <c r="A351" s="59"/>
      <c r="J351"/>
      <c r="K351"/>
      <c r="L351"/>
    </row>
    <row r="352" spans="1:12" x14ac:dyDescent="0.25">
      <c r="A352" s="59"/>
      <c r="J352"/>
      <c r="K352"/>
      <c r="L352"/>
    </row>
    <row r="353" spans="1:12" x14ac:dyDescent="0.25">
      <c r="A353" s="59"/>
      <c r="J353"/>
      <c r="K353"/>
      <c r="L353"/>
    </row>
    <row r="354" spans="1:12" x14ac:dyDescent="0.25">
      <c r="A354" s="59"/>
      <c r="J354"/>
      <c r="K354"/>
      <c r="L354"/>
    </row>
    <row r="355" spans="1:12" x14ac:dyDescent="0.25">
      <c r="A355" s="59"/>
      <c r="J355"/>
      <c r="K355"/>
      <c r="L355"/>
    </row>
    <row r="356" spans="1:12" x14ac:dyDescent="0.25">
      <c r="A356" s="59"/>
      <c r="J356"/>
      <c r="K356"/>
      <c r="L356"/>
    </row>
    <row r="357" spans="1:12" x14ac:dyDescent="0.25">
      <c r="A357" s="59"/>
      <c r="J357"/>
      <c r="K357"/>
      <c r="L357"/>
    </row>
    <row r="358" spans="1:12" x14ac:dyDescent="0.25">
      <c r="A358" s="59"/>
      <c r="J358"/>
      <c r="K358"/>
      <c r="L358"/>
    </row>
    <row r="359" spans="1:12" x14ac:dyDescent="0.25">
      <c r="A359" s="59"/>
      <c r="J359"/>
      <c r="K359"/>
      <c r="L359"/>
    </row>
    <row r="360" spans="1:12" x14ac:dyDescent="0.25">
      <c r="A360" s="59"/>
      <c r="J360"/>
      <c r="K360"/>
      <c r="L360"/>
    </row>
    <row r="361" spans="1:12" x14ac:dyDescent="0.25">
      <c r="A361" s="59"/>
      <c r="J361"/>
      <c r="K361"/>
      <c r="L361"/>
    </row>
    <row r="362" spans="1:12" x14ac:dyDescent="0.25">
      <c r="A362" s="59"/>
      <c r="J362"/>
      <c r="K362"/>
      <c r="L362"/>
    </row>
    <row r="363" spans="1:12" x14ac:dyDescent="0.25">
      <c r="A363" s="59"/>
      <c r="J363"/>
      <c r="K363"/>
      <c r="L363"/>
    </row>
    <row r="364" spans="1:12" x14ac:dyDescent="0.25">
      <c r="A364" s="59"/>
      <c r="J364"/>
      <c r="K364"/>
      <c r="L364"/>
    </row>
    <row r="365" spans="1:12" x14ac:dyDescent="0.25">
      <c r="A365" s="59"/>
      <c r="J365"/>
      <c r="K365"/>
      <c r="L365"/>
    </row>
    <row r="366" spans="1:12" x14ac:dyDescent="0.25">
      <c r="A366" s="59"/>
      <c r="J366"/>
      <c r="K366"/>
      <c r="L366"/>
    </row>
    <row r="367" spans="1:12" x14ac:dyDescent="0.25">
      <c r="A367" s="59"/>
      <c r="J367"/>
      <c r="K367"/>
      <c r="L367"/>
    </row>
    <row r="368" spans="1:12" x14ac:dyDescent="0.25">
      <c r="A368" s="59"/>
      <c r="J368"/>
      <c r="K368"/>
      <c r="L368"/>
    </row>
    <row r="369" spans="1:12" x14ac:dyDescent="0.25">
      <c r="A369" s="59"/>
      <c r="J369"/>
      <c r="K369"/>
      <c r="L369"/>
    </row>
    <row r="370" spans="1:12" x14ac:dyDescent="0.25">
      <c r="A370" s="59"/>
      <c r="J370"/>
      <c r="K370"/>
      <c r="L370"/>
    </row>
    <row r="371" spans="1:12" x14ac:dyDescent="0.25">
      <c r="A371" s="59"/>
      <c r="J371"/>
      <c r="K371"/>
      <c r="L371"/>
    </row>
    <row r="372" spans="1:12" x14ac:dyDescent="0.25">
      <c r="A372" s="59"/>
      <c r="J372"/>
      <c r="K372"/>
      <c r="L372"/>
    </row>
    <row r="373" spans="1:12" x14ac:dyDescent="0.25">
      <c r="A373" s="59"/>
      <c r="J373"/>
      <c r="K373"/>
      <c r="L373"/>
    </row>
    <row r="374" spans="1:12" x14ac:dyDescent="0.25">
      <c r="A374" s="59"/>
      <c r="J374"/>
      <c r="K374"/>
      <c r="L374"/>
    </row>
    <row r="375" spans="1:12" x14ac:dyDescent="0.25">
      <c r="A375" s="59"/>
      <c r="J375"/>
      <c r="K375"/>
      <c r="L375"/>
    </row>
    <row r="376" spans="1:12" x14ac:dyDescent="0.25">
      <c r="A376" s="59"/>
      <c r="J376"/>
      <c r="K376"/>
      <c r="L376"/>
    </row>
    <row r="377" spans="1:12" x14ac:dyDescent="0.25">
      <c r="A377" s="59"/>
      <c r="J377"/>
      <c r="K377"/>
      <c r="L377"/>
    </row>
    <row r="378" spans="1:12" x14ac:dyDescent="0.25">
      <c r="A378" s="59"/>
      <c r="J378"/>
      <c r="K378"/>
      <c r="L378"/>
    </row>
    <row r="379" spans="1:12" x14ac:dyDescent="0.25">
      <c r="A379" s="59"/>
      <c r="J379"/>
      <c r="K379"/>
      <c r="L379"/>
    </row>
    <row r="380" spans="1:12" x14ac:dyDescent="0.25">
      <c r="A380" s="59"/>
      <c r="J380"/>
      <c r="K380"/>
      <c r="L380"/>
    </row>
    <row r="381" spans="1:12" x14ac:dyDescent="0.25">
      <c r="A381" s="59"/>
      <c r="J381"/>
      <c r="K381"/>
      <c r="L381"/>
    </row>
    <row r="382" spans="1:12" x14ac:dyDescent="0.25">
      <c r="A382" s="59"/>
      <c r="J382"/>
      <c r="K382"/>
      <c r="L382"/>
    </row>
    <row r="383" spans="1:12" x14ac:dyDescent="0.25">
      <c r="A383" s="59"/>
      <c r="J383"/>
      <c r="K383"/>
      <c r="L383"/>
    </row>
    <row r="384" spans="1:12" x14ac:dyDescent="0.25">
      <c r="A384" s="59"/>
      <c r="J384"/>
      <c r="K384"/>
      <c r="L384"/>
    </row>
    <row r="385" spans="1:12" x14ac:dyDescent="0.25">
      <c r="A385" s="59"/>
      <c r="J385"/>
      <c r="K385"/>
      <c r="L385"/>
    </row>
    <row r="386" spans="1:12" x14ac:dyDescent="0.25">
      <c r="A386" s="59"/>
      <c r="J386"/>
      <c r="K386"/>
      <c r="L386"/>
    </row>
    <row r="387" spans="1:12" x14ac:dyDescent="0.25">
      <c r="A387" s="59"/>
      <c r="J387"/>
      <c r="K387"/>
      <c r="L387"/>
    </row>
    <row r="388" spans="1:12" x14ac:dyDescent="0.25">
      <c r="A388" s="59"/>
      <c r="J388"/>
      <c r="K388"/>
      <c r="L388"/>
    </row>
    <row r="389" spans="1:12" x14ac:dyDescent="0.25">
      <c r="A389" s="59"/>
      <c r="J389"/>
      <c r="K389"/>
      <c r="L389"/>
    </row>
    <row r="390" spans="1:12" x14ac:dyDescent="0.25">
      <c r="A390" s="59"/>
      <c r="J390"/>
      <c r="K390"/>
      <c r="L390"/>
    </row>
    <row r="391" spans="1:12" x14ac:dyDescent="0.25">
      <c r="A391" s="59"/>
      <c r="J391"/>
      <c r="K391"/>
      <c r="L391"/>
    </row>
    <row r="392" spans="1:12" x14ac:dyDescent="0.25">
      <c r="A392" s="59"/>
      <c r="J392"/>
      <c r="K392"/>
      <c r="L392"/>
    </row>
    <row r="393" spans="1:12" x14ac:dyDescent="0.25">
      <c r="A393" s="57"/>
      <c r="J393"/>
      <c r="K393"/>
      <c r="L393"/>
    </row>
    <row r="394" spans="1:12" x14ac:dyDescent="0.25">
      <c r="A394" s="57"/>
      <c r="J394"/>
      <c r="K394"/>
      <c r="L394"/>
    </row>
    <row r="395" spans="1:12" x14ac:dyDescent="0.25">
      <c r="A395" s="57"/>
      <c r="J395"/>
      <c r="K395"/>
      <c r="L395"/>
    </row>
    <row r="396" spans="1:12" x14ac:dyDescent="0.25">
      <c r="A396" s="57"/>
      <c r="J396"/>
      <c r="K396"/>
      <c r="L396"/>
    </row>
    <row r="397" spans="1:12" x14ac:dyDescent="0.25">
      <c r="A397" s="57"/>
      <c r="J397"/>
      <c r="K397"/>
      <c r="L397"/>
    </row>
    <row r="398" spans="1:12" x14ac:dyDescent="0.25">
      <c r="A398" s="57"/>
      <c r="J398"/>
      <c r="K398"/>
      <c r="L398"/>
    </row>
    <row r="399" spans="1:12" x14ac:dyDescent="0.25">
      <c r="A399" s="57"/>
      <c r="J399"/>
      <c r="K399"/>
      <c r="L399"/>
    </row>
    <row r="400" spans="1:12" x14ac:dyDescent="0.25">
      <c r="A400" s="57"/>
      <c r="J400"/>
      <c r="K400"/>
      <c r="L400"/>
    </row>
    <row r="401" spans="1:12" x14ac:dyDescent="0.25">
      <c r="A401" s="57"/>
      <c r="J401"/>
      <c r="K401"/>
      <c r="L401"/>
    </row>
    <row r="402" spans="1:12" x14ac:dyDescent="0.25">
      <c r="A402" s="57"/>
      <c r="J402"/>
      <c r="K402"/>
      <c r="L402"/>
    </row>
    <row r="403" spans="1:12" x14ac:dyDescent="0.25">
      <c r="A403" s="57"/>
      <c r="J403"/>
      <c r="K403"/>
      <c r="L403"/>
    </row>
    <row r="404" spans="1:12" x14ac:dyDescent="0.25">
      <c r="A404" s="57"/>
      <c r="J404"/>
      <c r="K404"/>
      <c r="L404"/>
    </row>
    <row r="405" spans="1:12" x14ac:dyDescent="0.25">
      <c r="A405" s="57"/>
      <c r="J405"/>
      <c r="K405"/>
      <c r="L405"/>
    </row>
    <row r="406" spans="1:12" x14ac:dyDescent="0.25">
      <c r="A406" s="57"/>
      <c r="J406"/>
      <c r="K406"/>
      <c r="L406"/>
    </row>
    <row r="407" spans="1:12" x14ac:dyDescent="0.25">
      <c r="A407" s="57"/>
      <c r="J407"/>
      <c r="K407"/>
      <c r="L407"/>
    </row>
    <row r="408" spans="1:12" x14ac:dyDescent="0.25">
      <c r="A408" s="57"/>
      <c r="J408"/>
      <c r="K408"/>
      <c r="L408"/>
    </row>
    <row r="409" spans="1:12" x14ac:dyDescent="0.25">
      <c r="A409" s="57"/>
      <c r="J409"/>
      <c r="K409"/>
      <c r="L409"/>
    </row>
    <row r="410" spans="1:12" x14ac:dyDescent="0.25">
      <c r="A410" s="57"/>
      <c r="J410"/>
      <c r="K410"/>
      <c r="L410"/>
    </row>
    <row r="411" spans="1:12" x14ac:dyDescent="0.25">
      <c r="A411" s="57"/>
      <c r="J411"/>
      <c r="K411"/>
      <c r="L411"/>
    </row>
    <row r="412" spans="1:12" x14ac:dyDescent="0.25">
      <c r="A412" s="57"/>
      <c r="J412"/>
      <c r="K412"/>
      <c r="L412"/>
    </row>
    <row r="413" spans="1:12" x14ac:dyDescent="0.25">
      <c r="A413" s="57"/>
      <c r="J413"/>
      <c r="K413"/>
      <c r="L413"/>
    </row>
    <row r="414" spans="1:12" x14ac:dyDescent="0.25">
      <c r="A414" s="57"/>
      <c r="J414"/>
      <c r="K414"/>
      <c r="L414"/>
    </row>
    <row r="415" spans="1:12" x14ac:dyDescent="0.25">
      <c r="A415" s="57"/>
      <c r="J415"/>
      <c r="K415"/>
      <c r="L415"/>
    </row>
    <row r="416" spans="1:12" x14ac:dyDescent="0.25">
      <c r="A416" s="57"/>
      <c r="J416"/>
      <c r="K416"/>
      <c r="L416"/>
    </row>
    <row r="417" spans="1:12" x14ac:dyDescent="0.25">
      <c r="A417" s="57"/>
      <c r="J417"/>
      <c r="K417"/>
      <c r="L417"/>
    </row>
    <row r="418" spans="1:12" x14ac:dyDescent="0.25">
      <c r="A418" s="57"/>
      <c r="J418"/>
      <c r="K418"/>
      <c r="L418"/>
    </row>
    <row r="419" spans="1:12" x14ac:dyDescent="0.25">
      <c r="A419" s="57"/>
      <c r="J419"/>
      <c r="K419"/>
      <c r="L419"/>
    </row>
    <row r="420" spans="1:12" x14ac:dyDescent="0.25">
      <c r="A420" s="57"/>
      <c r="J420"/>
      <c r="K420"/>
      <c r="L420"/>
    </row>
    <row r="421" spans="1:12" x14ac:dyDescent="0.25">
      <c r="A421" s="57"/>
      <c r="J421"/>
      <c r="K421"/>
      <c r="L421"/>
    </row>
    <row r="422" spans="1:12" x14ac:dyDescent="0.25">
      <c r="A422" s="57"/>
      <c r="J422"/>
      <c r="K422"/>
      <c r="L422"/>
    </row>
    <row r="423" spans="1:12" x14ac:dyDescent="0.25">
      <c r="A423" s="57"/>
      <c r="J423"/>
      <c r="K423"/>
      <c r="L423"/>
    </row>
    <row r="424" spans="1:12" x14ac:dyDescent="0.25">
      <c r="A424" s="57"/>
      <c r="J424"/>
      <c r="K424"/>
      <c r="L424"/>
    </row>
    <row r="425" spans="1:12" x14ac:dyDescent="0.25">
      <c r="A425" s="57"/>
      <c r="J425"/>
      <c r="K425"/>
      <c r="L425"/>
    </row>
    <row r="426" spans="1:12" x14ac:dyDescent="0.25">
      <c r="A426" s="57"/>
      <c r="J426"/>
      <c r="K426"/>
      <c r="L426"/>
    </row>
    <row r="427" spans="1:12" x14ac:dyDescent="0.25">
      <c r="A427" s="57"/>
      <c r="J427"/>
      <c r="K427"/>
      <c r="L427"/>
    </row>
    <row r="428" spans="1:12" x14ac:dyDescent="0.25">
      <c r="A428" s="57"/>
      <c r="J428"/>
      <c r="K428"/>
      <c r="L428"/>
    </row>
    <row r="429" spans="1:12" x14ac:dyDescent="0.25">
      <c r="A429" s="57"/>
      <c r="J429"/>
      <c r="K429"/>
      <c r="L429"/>
    </row>
    <row r="430" spans="1:12" x14ac:dyDescent="0.25">
      <c r="A430" s="57"/>
      <c r="J430"/>
      <c r="K430"/>
      <c r="L430"/>
    </row>
    <row r="431" spans="1:12" x14ac:dyDescent="0.25">
      <c r="A431" s="57"/>
      <c r="J431"/>
      <c r="K431"/>
      <c r="L431"/>
    </row>
    <row r="432" spans="1:12" x14ac:dyDescent="0.25">
      <c r="A432" s="57"/>
      <c r="J432"/>
      <c r="K432"/>
      <c r="L432"/>
    </row>
    <row r="433" spans="1:12" x14ac:dyDescent="0.25">
      <c r="A433" s="57"/>
      <c r="J433"/>
      <c r="K433"/>
      <c r="L433"/>
    </row>
    <row r="434" spans="1:12" x14ac:dyDescent="0.25">
      <c r="A434" s="57"/>
      <c r="J434"/>
      <c r="K434"/>
      <c r="L434"/>
    </row>
    <row r="435" spans="1:12" x14ac:dyDescent="0.25">
      <c r="A435" s="57"/>
      <c r="J435"/>
      <c r="K435"/>
      <c r="L435"/>
    </row>
    <row r="436" spans="1:12" x14ac:dyDescent="0.25">
      <c r="A436" s="57"/>
      <c r="J436"/>
      <c r="K436"/>
      <c r="L436"/>
    </row>
    <row r="437" spans="1:12" x14ac:dyDescent="0.25">
      <c r="A437" s="57"/>
      <c r="J437"/>
      <c r="K437"/>
      <c r="L437"/>
    </row>
    <row r="438" spans="1:12" x14ac:dyDescent="0.25">
      <c r="A438" s="57"/>
      <c r="J438"/>
      <c r="K438"/>
      <c r="L438"/>
    </row>
    <row r="439" spans="1:12" x14ac:dyDescent="0.25">
      <c r="A439" s="57"/>
      <c r="J439"/>
      <c r="K439"/>
      <c r="L439"/>
    </row>
    <row r="440" spans="1:12" x14ac:dyDescent="0.25">
      <c r="A440" s="57"/>
      <c r="J440"/>
      <c r="K440"/>
      <c r="L440"/>
    </row>
    <row r="441" spans="1:12" x14ac:dyDescent="0.25">
      <c r="A441" s="57"/>
      <c r="J441"/>
      <c r="K441"/>
      <c r="L441"/>
    </row>
    <row r="442" spans="1:12" x14ac:dyDescent="0.25">
      <c r="A442" s="57"/>
      <c r="J442"/>
      <c r="K442"/>
      <c r="L442"/>
    </row>
    <row r="443" spans="1:12" x14ac:dyDescent="0.25">
      <c r="A443" s="56"/>
      <c r="J443"/>
      <c r="K443"/>
      <c r="L443"/>
    </row>
    <row r="444" spans="1:12" x14ac:dyDescent="0.25">
      <c r="A444" s="56"/>
      <c r="J444"/>
      <c r="K444"/>
      <c r="L444"/>
    </row>
    <row r="445" spans="1:12" x14ac:dyDescent="0.25">
      <c r="A445" s="56"/>
      <c r="J445"/>
      <c r="K445"/>
      <c r="L445"/>
    </row>
    <row r="446" spans="1:12" x14ac:dyDescent="0.25">
      <c r="A446" s="56"/>
      <c r="J446"/>
      <c r="K446"/>
      <c r="L446"/>
    </row>
    <row r="447" spans="1:12" x14ac:dyDescent="0.25">
      <c r="A447" s="56"/>
      <c r="J447"/>
      <c r="K447"/>
      <c r="L447"/>
    </row>
    <row r="448" spans="1:12" x14ac:dyDescent="0.25">
      <c r="A448" s="56"/>
      <c r="J448"/>
      <c r="K448"/>
      <c r="L448"/>
    </row>
    <row r="449" spans="1:12" x14ac:dyDescent="0.25">
      <c r="A449" s="56"/>
      <c r="J449"/>
      <c r="K449"/>
      <c r="L449"/>
    </row>
    <row r="450" spans="1:12" x14ac:dyDescent="0.25">
      <c r="A450" s="56"/>
      <c r="J450"/>
      <c r="K450"/>
      <c r="L450"/>
    </row>
    <row r="451" spans="1:12" x14ac:dyDescent="0.25">
      <c r="A451" s="56"/>
      <c r="J451"/>
      <c r="K451"/>
      <c r="L451"/>
    </row>
    <row r="452" spans="1:12" x14ac:dyDescent="0.25">
      <c r="A452" s="56"/>
      <c r="J452"/>
      <c r="K452"/>
      <c r="L452"/>
    </row>
    <row r="453" spans="1:12" x14ac:dyDescent="0.25">
      <c r="A453" s="56"/>
      <c r="J453"/>
      <c r="K453"/>
      <c r="L453"/>
    </row>
    <row r="454" spans="1:12" x14ac:dyDescent="0.25">
      <c r="A454" s="56"/>
      <c r="J454"/>
      <c r="K454"/>
      <c r="L454"/>
    </row>
    <row r="455" spans="1:12" x14ac:dyDescent="0.25">
      <c r="A455" s="56"/>
      <c r="J455"/>
      <c r="K455"/>
      <c r="L455"/>
    </row>
    <row r="456" spans="1:12" x14ac:dyDescent="0.25">
      <c r="A456" s="56"/>
      <c r="J456"/>
      <c r="K456"/>
      <c r="L456"/>
    </row>
    <row r="457" spans="1:12" x14ac:dyDescent="0.25">
      <c r="A457" s="56"/>
      <c r="J457"/>
      <c r="K457"/>
      <c r="L457"/>
    </row>
    <row r="458" spans="1:12" x14ac:dyDescent="0.25">
      <c r="A458" s="56"/>
      <c r="J458"/>
      <c r="K458"/>
      <c r="L458"/>
    </row>
    <row r="459" spans="1:12" x14ac:dyDescent="0.25">
      <c r="A459" s="56"/>
      <c r="J459"/>
      <c r="K459"/>
      <c r="L459"/>
    </row>
    <row r="460" spans="1:12" x14ac:dyDescent="0.25">
      <c r="A460" s="56"/>
      <c r="J460"/>
      <c r="K460"/>
      <c r="L460"/>
    </row>
    <row r="461" spans="1:12" x14ac:dyDescent="0.25">
      <c r="A461" s="56"/>
      <c r="J461"/>
      <c r="K461"/>
      <c r="L461"/>
    </row>
    <row r="462" spans="1:12" x14ac:dyDescent="0.25">
      <c r="A462" s="56"/>
      <c r="J462"/>
      <c r="K462"/>
      <c r="L462"/>
    </row>
    <row r="463" spans="1:12" x14ac:dyDescent="0.25">
      <c r="A463" s="56"/>
      <c r="J463"/>
      <c r="K463"/>
      <c r="L463"/>
    </row>
    <row r="464" spans="1:12" x14ac:dyDescent="0.25">
      <c r="A464" s="56"/>
      <c r="J464"/>
      <c r="K464"/>
      <c r="L464"/>
    </row>
    <row r="465" spans="1:12" x14ac:dyDescent="0.25">
      <c r="A465" s="56"/>
      <c r="J465"/>
      <c r="K465"/>
      <c r="L465"/>
    </row>
    <row r="466" spans="1:12" x14ac:dyDescent="0.25">
      <c r="A466" s="56"/>
      <c r="J466"/>
      <c r="K466"/>
      <c r="L466"/>
    </row>
    <row r="467" spans="1:12" x14ac:dyDescent="0.25">
      <c r="A467" s="56"/>
      <c r="J467"/>
      <c r="K467"/>
      <c r="L467"/>
    </row>
    <row r="468" spans="1:12" x14ac:dyDescent="0.25">
      <c r="A468" s="56"/>
      <c r="J468"/>
      <c r="K468"/>
      <c r="L468"/>
    </row>
    <row r="469" spans="1:12" x14ac:dyDescent="0.25">
      <c r="A469" s="56"/>
      <c r="J469"/>
      <c r="K469"/>
      <c r="L469"/>
    </row>
    <row r="470" spans="1:12" x14ac:dyDescent="0.25">
      <c r="A470" s="56"/>
      <c r="J470"/>
      <c r="K470"/>
      <c r="L470"/>
    </row>
    <row r="471" spans="1:12" x14ac:dyDescent="0.25">
      <c r="A471" s="56"/>
      <c r="J471"/>
      <c r="K471"/>
      <c r="L471"/>
    </row>
    <row r="472" spans="1:12" x14ac:dyDescent="0.25">
      <c r="A472" s="56"/>
      <c r="J472"/>
      <c r="K472"/>
      <c r="L472"/>
    </row>
    <row r="473" spans="1:12" x14ac:dyDescent="0.25">
      <c r="A473" s="56"/>
      <c r="J473"/>
      <c r="K473"/>
      <c r="L473"/>
    </row>
    <row r="474" spans="1:12" x14ac:dyDescent="0.25">
      <c r="A474" s="56"/>
      <c r="J474"/>
      <c r="K474"/>
      <c r="L474"/>
    </row>
    <row r="475" spans="1:12" x14ac:dyDescent="0.25">
      <c r="A475" s="56"/>
      <c r="J475"/>
      <c r="K475"/>
      <c r="L475"/>
    </row>
    <row r="476" spans="1:12" x14ac:dyDescent="0.25">
      <c r="A476" s="56"/>
      <c r="J476"/>
      <c r="K476"/>
      <c r="L476"/>
    </row>
    <row r="477" spans="1:12" x14ac:dyDescent="0.25">
      <c r="A477" s="56"/>
      <c r="J477"/>
      <c r="K477"/>
      <c r="L477"/>
    </row>
    <row r="478" spans="1:12" x14ac:dyDescent="0.25">
      <c r="A478" s="56"/>
      <c r="J478"/>
      <c r="K478"/>
      <c r="L478"/>
    </row>
    <row r="479" spans="1:12" x14ac:dyDescent="0.25">
      <c r="A479" s="56"/>
      <c r="J479"/>
      <c r="K479"/>
      <c r="L479"/>
    </row>
    <row r="480" spans="1:12" x14ac:dyDescent="0.25">
      <c r="A480" s="56"/>
      <c r="J480"/>
      <c r="K480"/>
      <c r="L480"/>
    </row>
    <row r="481" spans="1:12" x14ac:dyDescent="0.25">
      <c r="A481" s="56"/>
      <c r="J481"/>
      <c r="K481"/>
      <c r="L481"/>
    </row>
    <row r="482" spans="1:12" x14ac:dyDescent="0.25">
      <c r="A482" s="56"/>
      <c r="J482"/>
      <c r="K482"/>
      <c r="L482"/>
    </row>
    <row r="483" spans="1:12" x14ac:dyDescent="0.25">
      <c r="A483" s="56"/>
      <c r="J483"/>
      <c r="K483"/>
      <c r="L483"/>
    </row>
    <row r="484" spans="1:12" x14ac:dyDescent="0.25">
      <c r="A484" s="56"/>
      <c r="J484"/>
      <c r="K484"/>
      <c r="L484"/>
    </row>
    <row r="485" spans="1:12" x14ac:dyDescent="0.25">
      <c r="A485" s="56"/>
      <c r="J485"/>
      <c r="K485"/>
      <c r="L485"/>
    </row>
    <row r="486" spans="1:12" x14ac:dyDescent="0.25">
      <c r="A486" s="56"/>
      <c r="J486"/>
      <c r="K486"/>
      <c r="L486"/>
    </row>
    <row r="487" spans="1:12" x14ac:dyDescent="0.25">
      <c r="A487" s="56"/>
      <c r="J487"/>
      <c r="K487"/>
      <c r="L487"/>
    </row>
    <row r="488" spans="1:12" x14ac:dyDescent="0.25">
      <c r="A488" s="56"/>
      <c r="J488"/>
      <c r="K488"/>
      <c r="L488"/>
    </row>
    <row r="489" spans="1:12" x14ac:dyDescent="0.25">
      <c r="A489" s="56"/>
      <c r="J489"/>
      <c r="K489"/>
      <c r="L489"/>
    </row>
    <row r="490" spans="1:12" x14ac:dyDescent="0.25">
      <c r="A490" s="56"/>
      <c r="J490"/>
      <c r="K490"/>
      <c r="L490"/>
    </row>
    <row r="491" spans="1:12" x14ac:dyDescent="0.25">
      <c r="A491" s="56"/>
      <c r="J491"/>
      <c r="K491"/>
      <c r="L491"/>
    </row>
    <row r="492" spans="1:12" x14ac:dyDescent="0.25">
      <c r="A492" s="56"/>
      <c r="J492"/>
      <c r="K492"/>
      <c r="L492"/>
    </row>
    <row r="493" spans="1:12" x14ac:dyDescent="0.25">
      <c r="A493" s="56"/>
      <c r="J493"/>
      <c r="K493"/>
      <c r="L493"/>
    </row>
    <row r="494" spans="1:12" x14ac:dyDescent="0.25">
      <c r="A494" s="56"/>
      <c r="J494"/>
      <c r="K494"/>
      <c r="L494"/>
    </row>
    <row r="495" spans="1:12" x14ac:dyDescent="0.25">
      <c r="A495" s="56"/>
      <c r="J495"/>
      <c r="K495"/>
      <c r="L495"/>
    </row>
    <row r="496" spans="1:12" x14ac:dyDescent="0.25">
      <c r="A496" s="56"/>
      <c r="J496"/>
      <c r="K496"/>
      <c r="L496"/>
    </row>
    <row r="497" spans="1:12" x14ac:dyDescent="0.25">
      <c r="A497" s="56"/>
      <c r="J497"/>
      <c r="K497"/>
      <c r="L497"/>
    </row>
    <row r="498" spans="1:12" x14ac:dyDescent="0.25">
      <c r="A498" s="56"/>
      <c r="J498"/>
      <c r="K498"/>
      <c r="L498"/>
    </row>
    <row r="499" spans="1:12" x14ac:dyDescent="0.25">
      <c r="A499" s="56"/>
      <c r="J499"/>
      <c r="K499"/>
      <c r="L499"/>
    </row>
    <row r="500" spans="1:12" x14ac:dyDescent="0.25">
      <c r="A500" s="56"/>
      <c r="J500"/>
      <c r="K500"/>
      <c r="L500"/>
    </row>
    <row r="501" spans="1:12" x14ac:dyDescent="0.25">
      <c r="A501" s="56"/>
      <c r="J501"/>
      <c r="K501"/>
      <c r="L501"/>
    </row>
    <row r="502" spans="1:12" x14ac:dyDescent="0.25">
      <c r="A502" s="56"/>
      <c r="J502"/>
      <c r="K502"/>
      <c r="L502"/>
    </row>
    <row r="503" spans="1:12" x14ac:dyDescent="0.25">
      <c r="A503" s="56"/>
      <c r="J503"/>
      <c r="K503"/>
      <c r="L503"/>
    </row>
    <row r="504" spans="1:12" x14ac:dyDescent="0.25">
      <c r="A504" s="56"/>
      <c r="J504"/>
      <c r="K504"/>
      <c r="L504"/>
    </row>
    <row r="505" spans="1:12" x14ac:dyDescent="0.25">
      <c r="A505" s="56"/>
      <c r="J505"/>
      <c r="K505"/>
      <c r="L505"/>
    </row>
    <row r="506" spans="1:12" x14ac:dyDescent="0.25">
      <c r="A506" s="56"/>
      <c r="J506"/>
      <c r="K506"/>
      <c r="L506"/>
    </row>
    <row r="507" spans="1:12" x14ac:dyDescent="0.25">
      <c r="A507" s="56"/>
      <c r="J507"/>
      <c r="K507"/>
      <c r="L507"/>
    </row>
    <row r="508" spans="1:12" x14ac:dyDescent="0.25">
      <c r="A508" s="56"/>
      <c r="J508"/>
      <c r="K508"/>
      <c r="L508"/>
    </row>
    <row r="509" spans="1:12" x14ac:dyDescent="0.25">
      <c r="A509" s="56"/>
      <c r="J509"/>
      <c r="K509"/>
      <c r="L509"/>
    </row>
    <row r="510" spans="1:12" x14ac:dyDescent="0.25">
      <c r="A510" s="56"/>
      <c r="J510"/>
      <c r="K510"/>
      <c r="L510"/>
    </row>
    <row r="511" spans="1:12" x14ac:dyDescent="0.25">
      <c r="A511" s="56"/>
      <c r="J511"/>
      <c r="K511"/>
      <c r="L511"/>
    </row>
    <row r="512" spans="1:12" x14ac:dyDescent="0.25">
      <c r="A512" s="56"/>
      <c r="J512"/>
      <c r="K512"/>
      <c r="L512"/>
    </row>
    <row r="513" spans="1:12" x14ac:dyDescent="0.25">
      <c r="A513" s="56"/>
      <c r="J513"/>
      <c r="K513"/>
      <c r="L513"/>
    </row>
    <row r="514" spans="1:12" x14ac:dyDescent="0.25">
      <c r="A514" s="56"/>
      <c r="J514"/>
      <c r="K514"/>
      <c r="L514"/>
    </row>
    <row r="515" spans="1:12" x14ac:dyDescent="0.25">
      <c r="A515" s="56"/>
      <c r="J515"/>
      <c r="K515"/>
      <c r="L515"/>
    </row>
    <row r="516" spans="1:12" x14ac:dyDescent="0.25">
      <c r="A516" s="56"/>
      <c r="J516"/>
      <c r="K516"/>
      <c r="L516"/>
    </row>
    <row r="517" spans="1:12" x14ac:dyDescent="0.25">
      <c r="A517" s="56"/>
      <c r="J517"/>
      <c r="K517"/>
      <c r="L517"/>
    </row>
    <row r="518" spans="1:12" x14ac:dyDescent="0.25">
      <c r="A518" s="56"/>
      <c r="J518"/>
      <c r="K518"/>
      <c r="L518"/>
    </row>
    <row r="519" spans="1:12" x14ac:dyDescent="0.25">
      <c r="A519" s="56"/>
      <c r="J519"/>
      <c r="K519"/>
      <c r="L519"/>
    </row>
    <row r="520" spans="1:12" x14ac:dyDescent="0.25">
      <c r="A520" s="56"/>
      <c r="J520"/>
      <c r="K520"/>
      <c r="L520"/>
    </row>
    <row r="521" spans="1:12" x14ac:dyDescent="0.25">
      <c r="A521" s="56"/>
      <c r="J521"/>
      <c r="K521"/>
      <c r="L521"/>
    </row>
    <row r="522" spans="1:12" x14ac:dyDescent="0.25">
      <c r="A522" s="56"/>
      <c r="J522"/>
      <c r="K522"/>
      <c r="L522"/>
    </row>
    <row r="523" spans="1:12" x14ac:dyDescent="0.25">
      <c r="A523" s="56"/>
      <c r="J523"/>
      <c r="K523"/>
      <c r="L523"/>
    </row>
    <row r="524" spans="1:12" x14ac:dyDescent="0.25">
      <c r="A524" s="56"/>
      <c r="J524"/>
      <c r="K524"/>
      <c r="L524"/>
    </row>
    <row r="525" spans="1:12" x14ac:dyDescent="0.25">
      <c r="A525" s="56"/>
      <c r="J525"/>
      <c r="K525"/>
      <c r="L525"/>
    </row>
    <row r="526" spans="1:12" x14ac:dyDescent="0.25">
      <c r="A526" s="56"/>
      <c r="J526"/>
      <c r="K526"/>
      <c r="L526"/>
    </row>
    <row r="527" spans="1:12" x14ac:dyDescent="0.25">
      <c r="A527" s="56"/>
      <c r="J527"/>
      <c r="K527"/>
      <c r="L527"/>
    </row>
    <row r="528" spans="1:12" x14ac:dyDescent="0.25">
      <c r="A528" s="56"/>
      <c r="J528"/>
      <c r="K528"/>
      <c r="L528"/>
    </row>
    <row r="529" spans="1:12" x14ac:dyDescent="0.25">
      <c r="A529" s="56"/>
      <c r="J529"/>
      <c r="K529"/>
      <c r="L529"/>
    </row>
    <row r="530" spans="1:12" x14ac:dyDescent="0.25">
      <c r="A530" s="56"/>
      <c r="J530"/>
      <c r="K530"/>
      <c r="L530"/>
    </row>
    <row r="531" spans="1:12" x14ac:dyDescent="0.25">
      <c r="A531" s="56"/>
      <c r="J531"/>
      <c r="K531"/>
      <c r="L531"/>
    </row>
    <row r="532" spans="1:12" x14ac:dyDescent="0.25">
      <c r="A532" s="56"/>
      <c r="J532"/>
      <c r="K532"/>
      <c r="L532"/>
    </row>
    <row r="533" spans="1:12" x14ac:dyDescent="0.25">
      <c r="A533" s="56"/>
      <c r="J533"/>
      <c r="K533"/>
      <c r="L533"/>
    </row>
    <row r="534" spans="1:12" x14ac:dyDescent="0.25">
      <c r="A534" s="56"/>
      <c r="J534"/>
      <c r="K534"/>
      <c r="L534"/>
    </row>
    <row r="535" spans="1:12" x14ac:dyDescent="0.25">
      <c r="A535" s="56"/>
      <c r="J535"/>
      <c r="K535"/>
      <c r="L535"/>
    </row>
    <row r="536" spans="1:12" x14ac:dyDescent="0.25">
      <c r="A536" s="56"/>
      <c r="J536"/>
      <c r="K536"/>
      <c r="L536"/>
    </row>
    <row r="537" spans="1:12" x14ac:dyDescent="0.25">
      <c r="A537" s="56"/>
      <c r="J537"/>
      <c r="K537"/>
      <c r="L537"/>
    </row>
    <row r="538" spans="1:12" x14ac:dyDescent="0.25">
      <c r="A538" s="56"/>
      <c r="J538"/>
      <c r="K538"/>
      <c r="L538"/>
    </row>
    <row r="539" spans="1:12" x14ac:dyDescent="0.25">
      <c r="A539" s="56"/>
      <c r="J539"/>
      <c r="K539"/>
      <c r="L539"/>
    </row>
    <row r="540" spans="1:12" x14ac:dyDescent="0.25">
      <c r="A540" s="56"/>
      <c r="J540"/>
      <c r="K540"/>
      <c r="L540"/>
    </row>
    <row r="541" spans="1:12" x14ac:dyDescent="0.25">
      <c r="A541" s="56"/>
      <c r="J541"/>
      <c r="K541"/>
      <c r="L541"/>
    </row>
    <row r="542" spans="1:12" x14ac:dyDescent="0.25">
      <c r="A542" s="56"/>
      <c r="J542"/>
      <c r="K542"/>
      <c r="L542"/>
    </row>
    <row r="543" spans="1:12" x14ac:dyDescent="0.25">
      <c r="A543" s="56"/>
      <c r="J543"/>
      <c r="K543"/>
      <c r="L543"/>
    </row>
    <row r="544" spans="1:12" x14ac:dyDescent="0.25">
      <c r="A544" s="56"/>
      <c r="J544"/>
      <c r="K544"/>
      <c r="L544"/>
    </row>
    <row r="545" spans="1:12" x14ac:dyDescent="0.25">
      <c r="A545" s="56"/>
      <c r="J545"/>
      <c r="K545"/>
      <c r="L545"/>
    </row>
    <row r="546" spans="1:12" x14ac:dyDescent="0.25">
      <c r="A546" s="56"/>
      <c r="J546"/>
      <c r="K546"/>
      <c r="L546"/>
    </row>
    <row r="547" spans="1:12" x14ac:dyDescent="0.25">
      <c r="A547" s="56"/>
      <c r="J547"/>
      <c r="K547"/>
      <c r="L547"/>
    </row>
    <row r="548" spans="1:12" x14ac:dyDescent="0.25">
      <c r="A548" s="56"/>
      <c r="J548"/>
      <c r="K548"/>
      <c r="L548"/>
    </row>
    <row r="549" spans="1:12" x14ac:dyDescent="0.25">
      <c r="A549" s="56"/>
      <c r="J549"/>
      <c r="K549"/>
      <c r="L549"/>
    </row>
    <row r="550" spans="1:12" x14ac:dyDescent="0.25">
      <c r="A550" s="56"/>
      <c r="J550"/>
      <c r="K550"/>
      <c r="L550"/>
    </row>
    <row r="551" spans="1:12" x14ac:dyDescent="0.25">
      <c r="A551" s="56"/>
      <c r="J551"/>
      <c r="K551"/>
      <c r="L551"/>
    </row>
    <row r="552" spans="1:12" x14ac:dyDescent="0.25">
      <c r="A552" s="56"/>
      <c r="J552"/>
      <c r="K552"/>
      <c r="L552"/>
    </row>
    <row r="553" spans="1:12" x14ac:dyDescent="0.25">
      <c r="A553" s="56"/>
      <c r="J553"/>
      <c r="K553"/>
      <c r="L553"/>
    </row>
    <row r="554" spans="1:12" x14ac:dyDescent="0.25">
      <c r="A554" s="56"/>
      <c r="J554"/>
      <c r="K554"/>
      <c r="L554"/>
    </row>
    <row r="555" spans="1:12" x14ac:dyDescent="0.25">
      <c r="A555" s="56"/>
      <c r="J555"/>
      <c r="K555"/>
      <c r="L555"/>
    </row>
    <row r="556" spans="1:12" x14ac:dyDescent="0.25">
      <c r="A556" s="56"/>
      <c r="J556"/>
      <c r="K556"/>
      <c r="L556"/>
    </row>
    <row r="557" spans="1:12" x14ac:dyDescent="0.25">
      <c r="A557" s="56"/>
      <c r="J557"/>
      <c r="K557"/>
      <c r="L557"/>
    </row>
    <row r="558" spans="1:12" x14ac:dyDescent="0.25">
      <c r="A558" s="56"/>
      <c r="J558"/>
      <c r="K558"/>
      <c r="L558"/>
    </row>
    <row r="559" spans="1:12" x14ac:dyDescent="0.25">
      <c r="A559" s="56"/>
      <c r="J559"/>
      <c r="K559"/>
      <c r="L559"/>
    </row>
    <row r="560" spans="1:12" x14ac:dyDescent="0.25">
      <c r="A560" s="56"/>
      <c r="J560"/>
      <c r="K560"/>
      <c r="L560"/>
    </row>
    <row r="561" spans="1:12" x14ac:dyDescent="0.25">
      <c r="A561" s="56"/>
      <c r="J561"/>
      <c r="K561"/>
      <c r="L561"/>
    </row>
    <row r="562" spans="1:12" x14ac:dyDescent="0.25">
      <c r="A562" s="56"/>
      <c r="J562"/>
      <c r="K562"/>
      <c r="L562"/>
    </row>
    <row r="563" spans="1:12" x14ac:dyDescent="0.25">
      <c r="A563" s="56"/>
      <c r="J563"/>
      <c r="K563"/>
      <c r="L563"/>
    </row>
    <row r="564" spans="1:12" x14ac:dyDescent="0.25">
      <c r="A564" s="56"/>
      <c r="J564"/>
      <c r="K564"/>
      <c r="L564"/>
    </row>
    <row r="565" spans="1:12" x14ac:dyDescent="0.25">
      <c r="A565" s="56"/>
      <c r="J565"/>
      <c r="K565"/>
      <c r="L565"/>
    </row>
    <row r="566" spans="1:12" x14ac:dyDescent="0.25">
      <c r="A566" s="56"/>
      <c r="J566"/>
      <c r="K566"/>
      <c r="L566"/>
    </row>
    <row r="567" spans="1:12" x14ac:dyDescent="0.25">
      <c r="A567" s="56"/>
      <c r="J567"/>
      <c r="K567"/>
      <c r="L567"/>
    </row>
    <row r="568" spans="1:12" x14ac:dyDescent="0.25">
      <c r="A568" s="56"/>
      <c r="J568"/>
      <c r="K568"/>
      <c r="L568"/>
    </row>
    <row r="569" spans="1:12" x14ac:dyDescent="0.25">
      <c r="A569" s="56"/>
      <c r="J569"/>
      <c r="K569"/>
      <c r="L569"/>
    </row>
    <row r="570" spans="1:12" x14ac:dyDescent="0.25">
      <c r="A570" s="56"/>
      <c r="J570"/>
      <c r="K570"/>
      <c r="L570"/>
    </row>
    <row r="571" spans="1:12" x14ac:dyDescent="0.25">
      <c r="A571" s="56"/>
      <c r="J571"/>
      <c r="K571"/>
      <c r="L571"/>
    </row>
    <row r="572" spans="1:12" x14ac:dyDescent="0.25">
      <c r="A572" s="56"/>
      <c r="J572"/>
      <c r="K572"/>
      <c r="L572"/>
    </row>
    <row r="573" spans="1:12" x14ac:dyDescent="0.25">
      <c r="A573" s="56"/>
      <c r="J573"/>
      <c r="K573"/>
      <c r="L573"/>
    </row>
    <row r="574" spans="1:12" x14ac:dyDescent="0.25">
      <c r="A574" s="56"/>
      <c r="J574"/>
      <c r="K574"/>
      <c r="L574"/>
    </row>
    <row r="575" spans="1:12" x14ac:dyDescent="0.25">
      <c r="A575" s="56"/>
      <c r="J575"/>
      <c r="K575"/>
      <c r="L575"/>
    </row>
    <row r="576" spans="1:12" x14ac:dyDescent="0.25">
      <c r="A576" s="56"/>
      <c r="J576"/>
      <c r="K576"/>
      <c r="L576"/>
    </row>
    <row r="577" spans="10:12" x14ac:dyDescent="0.25">
      <c r="J577"/>
      <c r="K577"/>
      <c r="L577"/>
    </row>
    <row r="578" spans="10:12" x14ac:dyDescent="0.25">
      <c r="J578"/>
      <c r="K578"/>
      <c r="L578"/>
    </row>
    <row r="579" spans="10:12" x14ac:dyDescent="0.25">
      <c r="J579"/>
      <c r="K579"/>
      <c r="L579"/>
    </row>
    <row r="580" spans="10:12" x14ac:dyDescent="0.25">
      <c r="J580"/>
      <c r="K580"/>
      <c r="L580"/>
    </row>
    <row r="581" spans="10:12" x14ac:dyDescent="0.25">
      <c r="J581"/>
      <c r="K581"/>
      <c r="L581"/>
    </row>
    <row r="582" spans="10:12" x14ac:dyDescent="0.25">
      <c r="J582"/>
      <c r="K582"/>
      <c r="L582"/>
    </row>
    <row r="583" spans="10:12" x14ac:dyDescent="0.25">
      <c r="J583"/>
      <c r="K583"/>
      <c r="L583"/>
    </row>
    <row r="584" spans="10:12" x14ac:dyDescent="0.25">
      <c r="J584"/>
      <c r="K584"/>
      <c r="L584"/>
    </row>
    <row r="585" spans="10:12" x14ac:dyDescent="0.25">
      <c r="J585"/>
      <c r="K585"/>
      <c r="L585"/>
    </row>
    <row r="586" spans="10:12" x14ac:dyDescent="0.25">
      <c r="J586"/>
      <c r="K586"/>
      <c r="L586"/>
    </row>
    <row r="587" spans="10:12" x14ac:dyDescent="0.25">
      <c r="J587"/>
      <c r="K587"/>
      <c r="L587"/>
    </row>
    <row r="588" spans="10:12" x14ac:dyDescent="0.25">
      <c r="J588"/>
      <c r="K588"/>
      <c r="L588"/>
    </row>
    <row r="589" spans="10:12" x14ac:dyDescent="0.25">
      <c r="J589"/>
      <c r="K589"/>
      <c r="L589"/>
    </row>
    <row r="590" spans="10:12" x14ac:dyDescent="0.25">
      <c r="J590"/>
      <c r="K590"/>
      <c r="L590"/>
    </row>
    <row r="591" spans="10:12" x14ac:dyDescent="0.25">
      <c r="J591"/>
      <c r="K591"/>
      <c r="L591"/>
    </row>
    <row r="592" spans="10:12" x14ac:dyDescent="0.25">
      <c r="J592"/>
      <c r="K592"/>
      <c r="L592"/>
    </row>
    <row r="593" spans="10:12" x14ac:dyDescent="0.25">
      <c r="J593"/>
      <c r="K593"/>
      <c r="L593"/>
    </row>
    <row r="594" spans="10:12" x14ac:dyDescent="0.25">
      <c r="J594"/>
      <c r="K594"/>
      <c r="L594"/>
    </row>
    <row r="595" spans="10:12" x14ac:dyDescent="0.25">
      <c r="J595"/>
      <c r="K595"/>
      <c r="L595"/>
    </row>
    <row r="596" spans="10:12" x14ac:dyDescent="0.25">
      <c r="J596"/>
      <c r="K596"/>
      <c r="L596"/>
    </row>
    <row r="597" spans="10:12" x14ac:dyDescent="0.25">
      <c r="J597"/>
      <c r="K597"/>
      <c r="L597"/>
    </row>
    <row r="598" spans="10:12" x14ac:dyDescent="0.25">
      <c r="J598"/>
      <c r="K598"/>
      <c r="L598"/>
    </row>
    <row r="599" spans="10:12" x14ac:dyDescent="0.25">
      <c r="J599"/>
      <c r="K599"/>
      <c r="L599"/>
    </row>
    <row r="600" spans="10:12" x14ac:dyDescent="0.25">
      <c r="J600"/>
      <c r="K600"/>
      <c r="L600"/>
    </row>
    <row r="601" spans="10:12" x14ac:dyDescent="0.25">
      <c r="J601"/>
      <c r="K601"/>
      <c r="L601"/>
    </row>
    <row r="602" spans="10:12" x14ac:dyDescent="0.25">
      <c r="J602"/>
      <c r="K602"/>
      <c r="L602"/>
    </row>
    <row r="603" spans="10:12" x14ac:dyDescent="0.25">
      <c r="J603"/>
      <c r="K603"/>
      <c r="L603"/>
    </row>
    <row r="604" spans="10:12" x14ac:dyDescent="0.25">
      <c r="J604"/>
      <c r="K604"/>
      <c r="L604"/>
    </row>
    <row r="605" spans="10:12" x14ac:dyDescent="0.25">
      <c r="J605"/>
      <c r="K605"/>
      <c r="L605"/>
    </row>
    <row r="606" spans="10:12" x14ac:dyDescent="0.25">
      <c r="J606"/>
      <c r="K606"/>
      <c r="L606"/>
    </row>
    <row r="607" spans="10:12" x14ac:dyDescent="0.25">
      <c r="J607"/>
      <c r="K607"/>
      <c r="L607"/>
    </row>
    <row r="608" spans="10:12" x14ac:dyDescent="0.25">
      <c r="J608"/>
      <c r="K608"/>
      <c r="L608"/>
    </row>
    <row r="609" spans="10:12" x14ac:dyDescent="0.25">
      <c r="J609"/>
      <c r="K609"/>
      <c r="L609"/>
    </row>
    <row r="610" spans="10:12" x14ac:dyDescent="0.25">
      <c r="J610"/>
      <c r="K610"/>
      <c r="L610"/>
    </row>
    <row r="611" spans="10:12" x14ac:dyDescent="0.25">
      <c r="J611"/>
      <c r="K611"/>
      <c r="L611"/>
    </row>
    <row r="612" spans="10:12" x14ac:dyDescent="0.25">
      <c r="J612"/>
      <c r="K612"/>
      <c r="L612"/>
    </row>
    <row r="613" spans="10:12" x14ac:dyDescent="0.25">
      <c r="J613"/>
      <c r="K613"/>
      <c r="L613"/>
    </row>
    <row r="614" spans="10:12" x14ac:dyDescent="0.25">
      <c r="J614"/>
      <c r="K614"/>
      <c r="L614"/>
    </row>
    <row r="615" spans="10:12" x14ac:dyDescent="0.25">
      <c r="J615"/>
      <c r="K615"/>
      <c r="L615"/>
    </row>
    <row r="616" spans="10:12" x14ac:dyDescent="0.25">
      <c r="J616"/>
      <c r="K616"/>
      <c r="L616"/>
    </row>
    <row r="617" spans="10:12" x14ac:dyDescent="0.25">
      <c r="J617"/>
      <c r="K617"/>
      <c r="L617"/>
    </row>
    <row r="618" spans="10:12" x14ac:dyDescent="0.25">
      <c r="J618"/>
      <c r="K618"/>
      <c r="L618"/>
    </row>
    <row r="619" spans="10:12" x14ac:dyDescent="0.25">
      <c r="J619"/>
      <c r="K619"/>
      <c r="L619"/>
    </row>
    <row r="620" spans="10:12" x14ac:dyDescent="0.25">
      <c r="J620"/>
      <c r="K620"/>
      <c r="L620"/>
    </row>
    <row r="621" spans="10:12" x14ac:dyDescent="0.25">
      <c r="J621"/>
      <c r="K621"/>
      <c r="L621"/>
    </row>
    <row r="622" spans="10:12" x14ac:dyDescent="0.25">
      <c r="J622"/>
      <c r="K622"/>
      <c r="L622"/>
    </row>
    <row r="623" spans="10:12" x14ac:dyDescent="0.25">
      <c r="J623"/>
      <c r="K623"/>
      <c r="L623"/>
    </row>
    <row r="624" spans="10:12" x14ac:dyDescent="0.25">
      <c r="J624"/>
      <c r="K624"/>
      <c r="L624"/>
    </row>
    <row r="625" spans="10:12" x14ac:dyDescent="0.25">
      <c r="J625"/>
      <c r="K625"/>
      <c r="L625"/>
    </row>
    <row r="626" spans="10:12" x14ac:dyDescent="0.25">
      <c r="J626"/>
      <c r="K626"/>
      <c r="L626"/>
    </row>
    <row r="627" spans="10:12" x14ac:dyDescent="0.25">
      <c r="J627"/>
      <c r="K627"/>
      <c r="L627"/>
    </row>
    <row r="628" spans="10:12" x14ac:dyDescent="0.25">
      <c r="J628"/>
      <c r="K628"/>
      <c r="L628"/>
    </row>
    <row r="629" spans="10:12" x14ac:dyDescent="0.25">
      <c r="J629"/>
      <c r="K629"/>
      <c r="L629"/>
    </row>
    <row r="630" spans="10:12" x14ac:dyDescent="0.25">
      <c r="J630"/>
      <c r="K630"/>
      <c r="L630"/>
    </row>
    <row r="631" spans="10:12" x14ac:dyDescent="0.25">
      <c r="J631"/>
      <c r="K631"/>
      <c r="L631"/>
    </row>
    <row r="632" spans="10:12" x14ac:dyDescent="0.25">
      <c r="J632"/>
      <c r="K632"/>
      <c r="L632"/>
    </row>
    <row r="633" spans="10:12" x14ac:dyDescent="0.25">
      <c r="J633"/>
      <c r="K633"/>
      <c r="L633"/>
    </row>
    <row r="634" spans="10:12" x14ac:dyDescent="0.25">
      <c r="J634"/>
      <c r="K634"/>
      <c r="L634"/>
    </row>
    <row r="635" spans="10:12" x14ac:dyDescent="0.25">
      <c r="J635"/>
      <c r="K635"/>
      <c r="L635"/>
    </row>
    <row r="636" spans="10:12" x14ac:dyDescent="0.25">
      <c r="J636"/>
      <c r="K636"/>
      <c r="L636"/>
    </row>
    <row r="637" spans="10:12" x14ac:dyDescent="0.25">
      <c r="J637"/>
      <c r="K637"/>
      <c r="L637"/>
    </row>
    <row r="638" spans="10:12" x14ac:dyDescent="0.25">
      <c r="J638"/>
      <c r="K638"/>
      <c r="L638"/>
    </row>
    <row r="639" spans="10:12" x14ac:dyDescent="0.25">
      <c r="J639"/>
      <c r="K639"/>
      <c r="L639"/>
    </row>
    <row r="640" spans="10:12" x14ac:dyDescent="0.25">
      <c r="J640"/>
      <c r="K640"/>
      <c r="L640"/>
    </row>
    <row r="641" spans="10:12" x14ac:dyDescent="0.25">
      <c r="J641"/>
      <c r="K641"/>
      <c r="L641"/>
    </row>
    <row r="642" spans="10:12" x14ac:dyDescent="0.25">
      <c r="J642"/>
      <c r="K642"/>
      <c r="L642"/>
    </row>
    <row r="643" spans="10:12" x14ac:dyDescent="0.25">
      <c r="J643"/>
      <c r="K643"/>
      <c r="L643"/>
    </row>
    <row r="644" spans="10:12" x14ac:dyDescent="0.25">
      <c r="J644"/>
      <c r="K644"/>
      <c r="L644"/>
    </row>
    <row r="645" spans="10:12" x14ac:dyDescent="0.25">
      <c r="J645"/>
      <c r="K645"/>
      <c r="L645"/>
    </row>
    <row r="646" spans="10:12" x14ac:dyDescent="0.25">
      <c r="J646"/>
      <c r="K646"/>
      <c r="L646"/>
    </row>
    <row r="647" spans="10:12" x14ac:dyDescent="0.25">
      <c r="J647"/>
      <c r="K647"/>
      <c r="L647"/>
    </row>
    <row r="648" spans="10:12" x14ac:dyDescent="0.25">
      <c r="J648"/>
      <c r="K648"/>
      <c r="L648"/>
    </row>
    <row r="649" spans="10:12" x14ac:dyDescent="0.25">
      <c r="J649"/>
      <c r="K649"/>
      <c r="L649"/>
    </row>
    <row r="650" spans="10:12" x14ac:dyDescent="0.25">
      <c r="J650"/>
      <c r="K650"/>
      <c r="L650"/>
    </row>
    <row r="651" spans="10:12" x14ac:dyDescent="0.25">
      <c r="J651"/>
      <c r="K651"/>
      <c r="L651"/>
    </row>
    <row r="652" spans="10:12" x14ac:dyDescent="0.25">
      <c r="J652"/>
      <c r="K652"/>
      <c r="L652"/>
    </row>
    <row r="653" spans="10:12" x14ac:dyDescent="0.25">
      <c r="J653"/>
      <c r="K653"/>
      <c r="L653"/>
    </row>
    <row r="654" spans="10:12" x14ac:dyDescent="0.25">
      <c r="J654"/>
      <c r="K654"/>
      <c r="L654"/>
    </row>
    <row r="655" spans="10:12" x14ac:dyDescent="0.25">
      <c r="J655"/>
      <c r="K655"/>
      <c r="L655"/>
    </row>
    <row r="656" spans="10:12" x14ac:dyDescent="0.25">
      <c r="J656"/>
      <c r="K656"/>
      <c r="L656"/>
    </row>
    <row r="657" spans="10:12" x14ac:dyDescent="0.25">
      <c r="J657"/>
      <c r="K657"/>
      <c r="L657"/>
    </row>
    <row r="658" spans="10:12" x14ac:dyDescent="0.25">
      <c r="J658"/>
      <c r="K658"/>
      <c r="L658"/>
    </row>
    <row r="659" spans="10:12" x14ac:dyDescent="0.25">
      <c r="J659"/>
      <c r="K659"/>
      <c r="L659"/>
    </row>
    <row r="660" spans="10:12" x14ac:dyDescent="0.25">
      <c r="J660"/>
      <c r="K660"/>
      <c r="L660"/>
    </row>
    <row r="661" spans="10:12" x14ac:dyDescent="0.25">
      <c r="J661"/>
      <c r="K661"/>
      <c r="L661"/>
    </row>
    <row r="662" spans="10:12" x14ac:dyDescent="0.25">
      <c r="J662"/>
      <c r="K662"/>
      <c r="L662"/>
    </row>
    <row r="663" spans="10:12" x14ac:dyDescent="0.25">
      <c r="J663"/>
      <c r="K663"/>
      <c r="L663"/>
    </row>
    <row r="664" spans="10:12" x14ac:dyDescent="0.25">
      <c r="J664"/>
      <c r="K664"/>
      <c r="L664"/>
    </row>
    <row r="665" spans="10:12" x14ac:dyDescent="0.25">
      <c r="J665"/>
      <c r="K665"/>
      <c r="L665"/>
    </row>
    <row r="666" spans="10:12" x14ac:dyDescent="0.25">
      <c r="J666"/>
      <c r="K666"/>
      <c r="L666"/>
    </row>
    <row r="667" spans="10:12" x14ac:dyDescent="0.25">
      <c r="J667"/>
      <c r="K667"/>
      <c r="L667"/>
    </row>
    <row r="668" spans="10:12" x14ac:dyDescent="0.25">
      <c r="J668"/>
      <c r="K668"/>
      <c r="L668"/>
    </row>
    <row r="669" spans="10:12" x14ac:dyDescent="0.25">
      <c r="J669"/>
      <c r="K669"/>
      <c r="L669"/>
    </row>
    <row r="670" spans="10:12" x14ac:dyDescent="0.25">
      <c r="J670"/>
      <c r="K670"/>
      <c r="L670"/>
    </row>
    <row r="671" spans="10:12" x14ac:dyDescent="0.25">
      <c r="J671"/>
      <c r="K671"/>
      <c r="L671"/>
    </row>
    <row r="672" spans="10:12" x14ac:dyDescent="0.25">
      <c r="J672"/>
      <c r="K672"/>
      <c r="L672"/>
    </row>
    <row r="673" spans="10:12" x14ac:dyDescent="0.25">
      <c r="J673"/>
      <c r="K673"/>
      <c r="L673"/>
    </row>
    <row r="674" spans="10:12" x14ac:dyDescent="0.25">
      <c r="J674"/>
      <c r="K674"/>
      <c r="L674"/>
    </row>
    <row r="675" spans="10:12" x14ac:dyDescent="0.25">
      <c r="J675"/>
      <c r="K675"/>
      <c r="L675"/>
    </row>
    <row r="676" spans="10:12" x14ac:dyDescent="0.25">
      <c r="J676"/>
      <c r="K676"/>
      <c r="L676"/>
    </row>
    <row r="677" spans="10:12" x14ac:dyDescent="0.25">
      <c r="J677"/>
      <c r="K677"/>
      <c r="L677"/>
    </row>
    <row r="678" spans="10:12" x14ac:dyDescent="0.25">
      <c r="J678"/>
      <c r="K678"/>
      <c r="L678"/>
    </row>
    <row r="679" spans="10:12" x14ac:dyDescent="0.25">
      <c r="J679"/>
      <c r="K679"/>
      <c r="L679"/>
    </row>
    <row r="680" spans="10:12" x14ac:dyDescent="0.25">
      <c r="J680"/>
      <c r="K680"/>
      <c r="L680"/>
    </row>
    <row r="681" spans="10:12" x14ac:dyDescent="0.25">
      <c r="J681"/>
      <c r="K681"/>
      <c r="L681"/>
    </row>
    <row r="682" spans="10:12" x14ac:dyDescent="0.25">
      <c r="J682"/>
      <c r="K682"/>
      <c r="L682"/>
    </row>
    <row r="683" spans="10:12" x14ac:dyDescent="0.25">
      <c r="J683"/>
      <c r="K683"/>
      <c r="L683"/>
    </row>
    <row r="684" spans="10:12" x14ac:dyDescent="0.25">
      <c r="J684"/>
      <c r="K684"/>
      <c r="L684"/>
    </row>
    <row r="685" spans="10:12" x14ac:dyDescent="0.25">
      <c r="J685"/>
      <c r="K685"/>
      <c r="L685"/>
    </row>
    <row r="686" spans="10:12" x14ac:dyDescent="0.25">
      <c r="J686"/>
      <c r="K686"/>
      <c r="L686"/>
    </row>
    <row r="687" spans="10:12" x14ac:dyDescent="0.25">
      <c r="J687"/>
      <c r="K687"/>
      <c r="L687"/>
    </row>
    <row r="688" spans="10:12" x14ac:dyDescent="0.25">
      <c r="J688"/>
      <c r="K688"/>
      <c r="L688"/>
    </row>
    <row r="689" spans="10:12" x14ac:dyDescent="0.25">
      <c r="J689"/>
      <c r="K689"/>
      <c r="L689"/>
    </row>
    <row r="690" spans="10:12" x14ac:dyDescent="0.25">
      <c r="J690"/>
      <c r="K690"/>
      <c r="L690"/>
    </row>
    <row r="691" spans="10:12" x14ac:dyDescent="0.25">
      <c r="J691"/>
      <c r="K691"/>
      <c r="L691"/>
    </row>
    <row r="692" spans="10:12" x14ac:dyDescent="0.25">
      <c r="J692"/>
      <c r="K692"/>
      <c r="L692"/>
    </row>
    <row r="693" spans="10:12" x14ac:dyDescent="0.25">
      <c r="J693"/>
      <c r="K693"/>
      <c r="L693"/>
    </row>
    <row r="694" spans="10:12" x14ac:dyDescent="0.25">
      <c r="J694"/>
      <c r="K694"/>
      <c r="L694"/>
    </row>
    <row r="695" spans="10:12" x14ac:dyDescent="0.25">
      <c r="J695"/>
      <c r="K695"/>
      <c r="L695"/>
    </row>
    <row r="696" spans="10:12" x14ac:dyDescent="0.25">
      <c r="J696"/>
      <c r="K696"/>
      <c r="L696"/>
    </row>
    <row r="697" spans="10:12" x14ac:dyDescent="0.25">
      <c r="J697"/>
      <c r="K697"/>
      <c r="L697"/>
    </row>
    <row r="698" spans="10:12" x14ac:dyDescent="0.25">
      <c r="J698"/>
      <c r="K698"/>
      <c r="L698"/>
    </row>
    <row r="699" spans="10:12" x14ac:dyDescent="0.25">
      <c r="J699"/>
      <c r="K699"/>
      <c r="L699"/>
    </row>
    <row r="700" spans="10:12" x14ac:dyDescent="0.25">
      <c r="J700"/>
      <c r="K700"/>
      <c r="L700"/>
    </row>
    <row r="701" spans="10:12" x14ac:dyDescent="0.25">
      <c r="J701"/>
      <c r="K701"/>
      <c r="L701"/>
    </row>
    <row r="702" spans="10:12" x14ac:dyDescent="0.25">
      <c r="J702"/>
      <c r="K702"/>
      <c r="L702"/>
    </row>
    <row r="703" spans="10:12" x14ac:dyDescent="0.25">
      <c r="J703"/>
      <c r="K703"/>
      <c r="L703"/>
    </row>
    <row r="704" spans="10:12" x14ac:dyDescent="0.25">
      <c r="J704"/>
      <c r="K704"/>
      <c r="L704"/>
    </row>
    <row r="705" spans="10:12" x14ac:dyDescent="0.25">
      <c r="J705"/>
      <c r="K705"/>
      <c r="L705"/>
    </row>
    <row r="706" spans="10:12" x14ac:dyDescent="0.25">
      <c r="J706"/>
      <c r="K706"/>
      <c r="L706"/>
    </row>
    <row r="707" spans="10:12" x14ac:dyDescent="0.25">
      <c r="J707"/>
      <c r="K707"/>
      <c r="L707"/>
    </row>
    <row r="708" spans="10:12" x14ac:dyDescent="0.25">
      <c r="J708"/>
      <c r="K708"/>
      <c r="L708"/>
    </row>
    <row r="709" spans="10:12" x14ac:dyDescent="0.25">
      <c r="J709"/>
      <c r="K709"/>
      <c r="L709"/>
    </row>
    <row r="710" spans="10:12" x14ac:dyDescent="0.25">
      <c r="J710"/>
      <c r="K710"/>
      <c r="L710"/>
    </row>
    <row r="711" spans="10:12" x14ac:dyDescent="0.25">
      <c r="J711"/>
      <c r="K711"/>
      <c r="L711"/>
    </row>
    <row r="712" spans="10:12" x14ac:dyDescent="0.25">
      <c r="J712"/>
      <c r="K712"/>
      <c r="L712"/>
    </row>
    <row r="713" spans="10:12" x14ac:dyDescent="0.25">
      <c r="J713"/>
      <c r="K713"/>
      <c r="L713"/>
    </row>
    <row r="714" spans="10:12" x14ac:dyDescent="0.25">
      <c r="J714"/>
      <c r="K714"/>
      <c r="L714"/>
    </row>
    <row r="715" spans="10:12" x14ac:dyDescent="0.25">
      <c r="J715"/>
      <c r="K715"/>
      <c r="L715"/>
    </row>
    <row r="716" spans="10:12" x14ac:dyDescent="0.25">
      <c r="J716"/>
      <c r="K716"/>
      <c r="L716"/>
    </row>
    <row r="717" spans="10:12" x14ac:dyDescent="0.25">
      <c r="J717"/>
      <c r="K717"/>
      <c r="L717"/>
    </row>
    <row r="718" spans="10:12" x14ac:dyDescent="0.25">
      <c r="J718"/>
      <c r="K718"/>
      <c r="L718"/>
    </row>
    <row r="719" spans="10:12" x14ac:dyDescent="0.25">
      <c r="J719"/>
      <c r="K719"/>
      <c r="L719"/>
    </row>
    <row r="720" spans="10:12" x14ac:dyDescent="0.25">
      <c r="J720"/>
      <c r="K720"/>
      <c r="L720"/>
    </row>
    <row r="721" spans="10:12" x14ac:dyDescent="0.25">
      <c r="J721"/>
      <c r="K721"/>
      <c r="L721"/>
    </row>
    <row r="722" spans="10:12" x14ac:dyDescent="0.25">
      <c r="J722"/>
      <c r="K722"/>
      <c r="L722"/>
    </row>
    <row r="723" spans="10:12" x14ac:dyDescent="0.25">
      <c r="J723"/>
      <c r="K723"/>
      <c r="L723"/>
    </row>
    <row r="724" spans="10:12" x14ac:dyDescent="0.25">
      <c r="J724"/>
      <c r="K724"/>
      <c r="L724"/>
    </row>
    <row r="725" spans="10:12" x14ac:dyDescent="0.25">
      <c r="J725"/>
      <c r="K725"/>
      <c r="L725"/>
    </row>
    <row r="726" spans="10:12" x14ac:dyDescent="0.25">
      <c r="J726"/>
      <c r="K726"/>
      <c r="L726"/>
    </row>
    <row r="727" spans="10:12" x14ac:dyDescent="0.25">
      <c r="J727"/>
      <c r="K727"/>
      <c r="L727"/>
    </row>
    <row r="728" spans="10:12" x14ac:dyDescent="0.25">
      <c r="J728"/>
      <c r="K728"/>
      <c r="L728"/>
    </row>
    <row r="729" spans="10:12" x14ac:dyDescent="0.25">
      <c r="J729"/>
      <c r="K729"/>
      <c r="L729"/>
    </row>
    <row r="730" spans="10:12" x14ac:dyDescent="0.25">
      <c r="J730"/>
      <c r="K730"/>
      <c r="L730"/>
    </row>
    <row r="731" spans="10:12" x14ac:dyDescent="0.25">
      <c r="J731"/>
      <c r="K731"/>
      <c r="L731"/>
    </row>
    <row r="732" spans="10:12" x14ac:dyDescent="0.25">
      <c r="J732"/>
      <c r="K732"/>
      <c r="L732"/>
    </row>
    <row r="733" spans="10:12" x14ac:dyDescent="0.25">
      <c r="J733"/>
      <c r="K733"/>
      <c r="L733"/>
    </row>
    <row r="734" spans="10:12" x14ac:dyDescent="0.25">
      <c r="J734"/>
      <c r="K734"/>
      <c r="L734"/>
    </row>
    <row r="735" spans="10:12" x14ac:dyDescent="0.25">
      <c r="J735"/>
      <c r="K735"/>
      <c r="L735"/>
    </row>
    <row r="736" spans="10:12" x14ac:dyDescent="0.25">
      <c r="J736"/>
      <c r="K736"/>
      <c r="L736"/>
    </row>
    <row r="737" spans="10:12" x14ac:dyDescent="0.25">
      <c r="J737"/>
      <c r="K737"/>
      <c r="L737"/>
    </row>
    <row r="738" spans="10:12" x14ac:dyDescent="0.25">
      <c r="J738"/>
      <c r="K738"/>
      <c r="L738"/>
    </row>
    <row r="739" spans="10:12" x14ac:dyDescent="0.25">
      <c r="J739"/>
      <c r="K739"/>
      <c r="L739"/>
    </row>
    <row r="740" spans="10:12" x14ac:dyDescent="0.25">
      <c r="J740"/>
      <c r="K740"/>
      <c r="L740"/>
    </row>
    <row r="741" spans="10:12" x14ac:dyDescent="0.25">
      <c r="J741"/>
      <c r="K741"/>
      <c r="L741"/>
    </row>
    <row r="742" spans="10:12" x14ac:dyDescent="0.25">
      <c r="J742"/>
      <c r="K742"/>
      <c r="L742"/>
    </row>
    <row r="743" spans="10:12" x14ac:dyDescent="0.25">
      <c r="J743"/>
      <c r="K743"/>
      <c r="L743"/>
    </row>
    <row r="744" spans="10:12" x14ac:dyDescent="0.25">
      <c r="J744"/>
      <c r="K744"/>
      <c r="L744"/>
    </row>
    <row r="745" spans="10:12" x14ac:dyDescent="0.25">
      <c r="J745"/>
      <c r="K745"/>
      <c r="L745"/>
    </row>
    <row r="746" spans="10:12" x14ac:dyDescent="0.25">
      <c r="J746"/>
      <c r="K746"/>
      <c r="L746"/>
    </row>
    <row r="747" spans="10:12" x14ac:dyDescent="0.25">
      <c r="J747"/>
      <c r="K747"/>
      <c r="L747"/>
    </row>
    <row r="748" spans="10:12" x14ac:dyDescent="0.25">
      <c r="J748"/>
      <c r="K748"/>
      <c r="L748"/>
    </row>
    <row r="749" spans="10:12" x14ac:dyDescent="0.25">
      <c r="J749"/>
      <c r="K749"/>
      <c r="L749"/>
    </row>
    <row r="750" spans="10:12" x14ac:dyDescent="0.25">
      <c r="J750"/>
      <c r="K750"/>
      <c r="L750"/>
    </row>
    <row r="751" spans="10:12" x14ac:dyDescent="0.25">
      <c r="J751"/>
      <c r="K751"/>
      <c r="L751"/>
    </row>
    <row r="752" spans="10:12" x14ac:dyDescent="0.25">
      <c r="J752"/>
      <c r="K752"/>
      <c r="L752"/>
    </row>
    <row r="753" spans="10:12" x14ac:dyDescent="0.25">
      <c r="J753"/>
      <c r="K753"/>
      <c r="L753"/>
    </row>
    <row r="754" spans="10:12" x14ac:dyDescent="0.25">
      <c r="J754"/>
      <c r="K754"/>
      <c r="L754"/>
    </row>
    <row r="755" spans="10:12" x14ac:dyDescent="0.25">
      <c r="J755"/>
      <c r="K755"/>
      <c r="L755"/>
    </row>
    <row r="756" spans="10:12" x14ac:dyDescent="0.25">
      <c r="J756"/>
      <c r="K756"/>
      <c r="L756"/>
    </row>
    <row r="757" spans="10:12" x14ac:dyDescent="0.25">
      <c r="J757"/>
      <c r="K757"/>
      <c r="L757"/>
    </row>
    <row r="758" spans="10:12" x14ac:dyDescent="0.25">
      <c r="J758"/>
      <c r="K758"/>
      <c r="L758"/>
    </row>
    <row r="759" spans="10:12" x14ac:dyDescent="0.25">
      <c r="J759"/>
      <c r="K759"/>
      <c r="L759"/>
    </row>
    <row r="760" spans="10:12" x14ac:dyDescent="0.25">
      <c r="J760"/>
      <c r="K760"/>
      <c r="L760"/>
    </row>
    <row r="761" spans="10:12" x14ac:dyDescent="0.25">
      <c r="J761"/>
      <c r="K761"/>
      <c r="L761"/>
    </row>
    <row r="762" spans="10:12" x14ac:dyDescent="0.25">
      <c r="J762"/>
      <c r="K762"/>
      <c r="L762"/>
    </row>
    <row r="763" spans="10:12" x14ac:dyDescent="0.25">
      <c r="J763"/>
      <c r="K763"/>
      <c r="L763"/>
    </row>
    <row r="764" spans="10:12" x14ac:dyDescent="0.25">
      <c r="J764"/>
      <c r="K764"/>
      <c r="L764"/>
    </row>
    <row r="765" spans="10:12" x14ac:dyDescent="0.25">
      <c r="J765"/>
      <c r="K765"/>
      <c r="L765"/>
    </row>
    <row r="766" spans="10:12" x14ac:dyDescent="0.25">
      <c r="J766"/>
      <c r="K766"/>
      <c r="L766"/>
    </row>
    <row r="767" spans="10:12" x14ac:dyDescent="0.25">
      <c r="J767"/>
      <c r="K767"/>
      <c r="L767"/>
    </row>
    <row r="768" spans="10:12" x14ac:dyDescent="0.25">
      <c r="J768"/>
      <c r="K768"/>
      <c r="L768"/>
    </row>
    <row r="769" spans="10:12" x14ac:dyDescent="0.25">
      <c r="J769"/>
      <c r="K769"/>
      <c r="L769"/>
    </row>
    <row r="770" spans="10:12" x14ac:dyDescent="0.25">
      <c r="J770"/>
      <c r="K770"/>
      <c r="L770"/>
    </row>
    <row r="771" spans="10:12" x14ac:dyDescent="0.25">
      <c r="J771"/>
      <c r="K771"/>
      <c r="L771"/>
    </row>
    <row r="772" spans="10:12" x14ac:dyDescent="0.25">
      <c r="J772"/>
      <c r="K772"/>
      <c r="L772"/>
    </row>
    <row r="773" spans="10:12" x14ac:dyDescent="0.25">
      <c r="J773"/>
      <c r="K773"/>
      <c r="L773"/>
    </row>
    <row r="774" spans="10:12" x14ac:dyDescent="0.25">
      <c r="J774"/>
      <c r="K774"/>
      <c r="L774"/>
    </row>
    <row r="775" spans="10:12" x14ac:dyDescent="0.25">
      <c r="J775"/>
      <c r="K775"/>
      <c r="L775"/>
    </row>
    <row r="776" spans="10:12" x14ac:dyDescent="0.25">
      <c r="J776"/>
      <c r="K776"/>
      <c r="L776"/>
    </row>
    <row r="777" spans="10:12" x14ac:dyDescent="0.25">
      <c r="J777"/>
      <c r="K777"/>
      <c r="L777"/>
    </row>
    <row r="778" spans="10:12" x14ac:dyDescent="0.25">
      <c r="J778"/>
      <c r="K778"/>
      <c r="L778"/>
    </row>
    <row r="779" spans="10:12" x14ac:dyDescent="0.25">
      <c r="J779"/>
      <c r="K779"/>
      <c r="L779"/>
    </row>
    <row r="780" spans="10:12" x14ac:dyDescent="0.25">
      <c r="J780"/>
      <c r="K780"/>
      <c r="L780"/>
    </row>
    <row r="781" spans="10:12" x14ac:dyDescent="0.25">
      <c r="J781"/>
      <c r="K781"/>
      <c r="L781"/>
    </row>
    <row r="782" spans="10:12" x14ac:dyDescent="0.25">
      <c r="J782"/>
      <c r="K782"/>
      <c r="L782"/>
    </row>
    <row r="783" spans="10:12" x14ac:dyDescent="0.25">
      <c r="J783"/>
      <c r="K783"/>
      <c r="L783"/>
    </row>
    <row r="784" spans="10:12" x14ac:dyDescent="0.25">
      <c r="J784"/>
      <c r="K784"/>
      <c r="L784"/>
    </row>
    <row r="785" spans="10:12" x14ac:dyDescent="0.25">
      <c r="J785"/>
      <c r="K785"/>
      <c r="L785"/>
    </row>
    <row r="786" spans="10:12" x14ac:dyDescent="0.25">
      <c r="J786"/>
      <c r="K786"/>
      <c r="L786"/>
    </row>
    <row r="787" spans="10:12" x14ac:dyDescent="0.25">
      <c r="J787"/>
      <c r="K787"/>
      <c r="L787"/>
    </row>
    <row r="788" spans="10:12" x14ac:dyDescent="0.25">
      <c r="J788"/>
      <c r="K788"/>
      <c r="L788"/>
    </row>
    <row r="789" spans="10:12" x14ac:dyDescent="0.25">
      <c r="J789"/>
      <c r="K789"/>
      <c r="L789"/>
    </row>
    <row r="790" spans="10:12" x14ac:dyDescent="0.25">
      <c r="J790"/>
      <c r="K790"/>
      <c r="L790"/>
    </row>
    <row r="791" spans="10:12" x14ac:dyDescent="0.25">
      <c r="J791"/>
      <c r="K791"/>
      <c r="L791"/>
    </row>
    <row r="792" spans="10:12" x14ac:dyDescent="0.25">
      <c r="J792"/>
      <c r="K792"/>
      <c r="L792"/>
    </row>
    <row r="793" spans="10:12" x14ac:dyDescent="0.25">
      <c r="J793"/>
      <c r="K793"/>
      <c r="L793"/>
    </row>
    <row r="794" spans="10:12" x14ac:dyDescent="0.25">
      <c r="J794"/>
      <c r="K794"/>
      <c r="L794"/>
    </row>
    <row r="795" spans="10:12" x14ac:dyDescent="0.25">
      <c r="J795"/>
      <c r="K795"/>
      <c r="L795"/>
    </row>
    <row r="796" spans="10:12" x14ac:dyDescent="0.25">
      <c r="J796"/>
      <c r="K796"/>
      <c r="L796"/>
    </row>
    <row r="797" spans="10:12" x14ac:dyDescent="0.25">
      <c r="J797"/>
      <c r="K797"/>
      <c r="L797"/>
    </row>
    <row r="798" spans="10:12" x14ac:dyDescent="0.25">
      <c r="J798"/>
      <c r="K798"/>
      <c r="L798"/>
    </row>
    <row r="799" spans="10:12" x14ac:dyDescent="0.25">
      <c r="J799"/>
      <c r="K799"/>
      <c r="L799"/>
    </row>
    <row r="800" spans="10:12" x14ac:dyDescent="0.25">
      <c r="J800"/>
      <c r="K800"/>
      <c r="L800"/>
    </row>
    <row r="801" spans="10:12" x14ac:dyDescent="0.25">
      <c r="J801"/>
      <c r="K801"/>
      <c r="L801"/>
    </row>
    <row r="802" spans="10:12" x14ac:dyDescent="0.25">
      <c r="J802"/>
      <c r="K802"/>
      <c r="L802"/>
    </row>
    <row r="803" spans="10:12" x14ac:dyDescent="0.25">
      <c r="J803"/>
      <c r="K803"/>
      <c r="L803"/>
    </row>
    <row r="804" spans="10:12" x14ac:dyDescent="0.25">
      <c r="J804"/>
      <c r="K804"/>
      <c r="L804"/>
    </row>
    <row r="805" spans="10:12" x14ac:dyDescent="0.25">
      <c r="J805"/>
      <c r="K805"/>
      <c r="L805"/>
    </row>
    <row r="806" spans="10:12" x14ac:dyDescent="0.25">
      <c r="J806"/>
      <c r="K806"/>
      <c r="L806"/>
    </row>
    <row r="807" spans="10:12" x14ac:dyDescent="0.25">
      <c r="J807"/>
      <c r="K807"/>
      <c r="L807"/>
    </row>
    <row r="808" spans="10:12" x14ac:dyDescent="0.25">
      <c r="J808"/>
      <c r="K808"/>
      <c r="L808"/>
    </row>
    <row r="809" spans="10:12" x14ac:dyDescent="0.25">
      <c r="J809"/>
      <c r="K809"/>
      <c r="L809"/>
    </row>
    <row r="810" spans="10:12" x14ac:dyDescent="0.25">
      <c r="J810"/>
      <c r="K810"/>
      <c r="L810"/>
    </row>
    <row r="811" spans="10:12" x14ac:dyDescent="0.25">
      <c r="J811"/>
      <c r="K811"/>
      <c r="L811"/>
    </row>
    <row r="812" spans="10:12" x14ac:dyDescent="0.25">
      <c r="J812"/>
      <c r="K812"/>
      <c r="L812"/>
    </row>
    <row r="813" spans="10:12" x14ac:dyDescent="0.25">
      <c r="J813"/>
      <c r="K813"/>
      <c r="L813"/>
    </row>
    <row r="814" spans="10:12" x14ac:dyDescent="0.25">
      <c r="J814"/>
      <c r="K814"/>
      <c r="L814"/>
    </row>
    <row r="815" spans="10:12" x14ac:dyDescent="0.25">
      <c r="J815"/>
      <c r="K815"/>
      <c r="L815"/>
    </row>
    <row r="816" spans="10:12" x14ac:dyDescent="0.25">
      <c r="J816"/>
      <c r="K816"/>
      <c r="L816"/>
    </row>
    <row r="817" spans="10:12" x14ac:dyDescent="0.25">
      <c r="J817"/>
      <c r="K817"/>
      <c r="L817"/>
    </row>
    <row r="818" spans="10:12" x14ac:dyDescent="0.25">
      <c r="J818"/>
      <c r="K818"/>
      <c r="L818"/>
    </row>
    <row r="819" spans="10:12" x14ac:dyDescent="0.25">
      <c r="J819"/>
      <c r="K819"/>
      <c r="L819"/>
    </row>
    <row r="820" spans="10:12" x14ac:dyDescent="0.25">
      <c r="J820"/>
      <c r="K820"/>
      <c r="L820"/>
    </row>
    <row r="821" spans="10:12" x14ac:dyDescent="0.25">
      <c r="J821"/>
      <c r="K821"/>
      <c r="L821"/>
    </row>
    <row r="822" spans="10:12" x14ac:dyDescent="0.25">
      <c r="J822"/>
      <c r="K822"/>
      <c r="L822"/>
    </row>
    <row r="823" spans="10:12" x14ac:dyDescent="0.25">
      <c r="J823"/>
      <c r="K823"/>
      <c r="L823"/>
    </row>
    <row r="824" spans="10:12" x14ac:dyDescent="0.25">
      <c r="J824"/>
      <c r="K824"/>
      <c r="L824"/>
    </row>
    <row r="825" spans="10:12" x14ac:dyDescent="0.25">
      <c r="J825"/>
      <c r="K825"/>
      <c r="L825"/>
    </row>
    <row r="826" spans="10:12" x14ac:dyDescent="0.25">
      <c r="J826"/>
      <c r="K826"/>
      <c r="L826"/>
    </row>
    <row r="827" spans="10:12" x14ac:dyDescent="0.25">
      <c r="J827"/>
      <c r="K827"/>
      <c r="L827"/>
    </row>
    <row r="828" spans="10:12" x14ac:dyDescent="0.25">
      <c r="J828"/>
      <c r="K828"/>
      <c r="L828"/>
    </row>
    <row r="829" spans="10:12" x14ac:dyDescent="0.25">
      <c r="J829"/>
      <c r="K829"/>
      <c r="L829"/>
    </row>
    <row r="830" spans="10:12" x14ac:dyDescent="0.25">
      <c r="J830"/>
      <c r="K830"/>
      <c r="L830"/>
    </row>
    <row r="831" spans="10:12" x14ac:dyDescent="0.25">
      <c r="J831"/>
      <c r="K831"/>
      <c r="L831"/>
    </row>
    <row r="832" spans="10:12" x14ac:dyDescent="0.25">
      <c r="J832"/>
      <c r="K832"/>
      <c r="L832"/>
    </row>
    <row r="833" spans="10:12" x14ac:dyDescent="0.25">
      <c r="J833"/>
      <c r="K833"/>
      <c r="L833"/>
    </row>
    <row r="834" spans="10:12" x14ac:dyDescent="0.25">
      <c r="J834"/>
      <c r="K834"/>
      <c r="L834"/>
    </row>
    <row r="835" spans="10:12" x14ac:dyDescent="0.25">
      <c r="J835"/>
      <c r="K835"/>
      <c r="L835"/>
    </row>
    <row r="836" spans="10:12" x14ac:dyDescent="0.25">
      <c r="J836"/>
      <c r="K836"/>
      <c r="L836"/>
    </row>
    <row r="837" spans="10:12" x14ac:dyDescent="0.25">
      <c r="J837"/>
      <c r="K837"/>
      <c r="L837"/>
    </row>
    <row r="838" spans="10:12" x14ac:dyDescent="0.25">
      <c r="J838"/>
      <c r="K838"/>
      <c r="L838"/>
    </row>
    <row r="839" spans="10:12" x14ac:dyDescent="0.25">
      <c r="J839"/>
      <c r="K839"/>
      <c r="L839"/>
    </row>
    <row r="840" spans="10:12" x14ac:dyDescent="0.25">
      <c r="J840"/>
      <c r="K840"/>
      <c r="L840"/>
    </row>
    <row r="841" spans="10:12" x14ac:dyDescent="0.25">
      <c r="J841"/>
      <c r="K841"/>
      <c r="L841"/>
    </row>
    <row r="842" spans="10:12" x14ac:dyDescent="0.25">
      <c r="J842"/>
      <c r="K842"/>
      <c r="L842"/>
    </row>
    <row r="843" spans="10:12" x14ac:dyDescent="0.25">
      <c r="J843"/>
      <c r="K843"/>
      <c r="L843"/>
    </row>
    <row r="844" spans="10:12" x14ac:dyDescent="0.25">
      <c r="J844"/>
      <c r="K844"/>
      <c r="L844"/>
    </row>
    <row r="845" spans="10:12" x14ac:dyDescent="0.25">
      <c r="J845"/>
      <c r="K845"/>
      <c r="L845"/>
    </row>
    <row r="846" spans="10:12" x14ac:dyDescent="0.25">
      <c r="J846"/>
      <c r="K846"/>
      <c r="L846"/>
    </row>
    <row r="847" spans="10:12" x14ac:dyDescent="0.25">
      <c r="J847"/>
      <c r="K847"/>
      <c r="L847"/>
    </row>
    <row r="848" spans="10:12" x14ac:dyDescent="0.25">
      <c r="J848"/>
      <c r="K848"/>
      <c r="L848"/>
    </row>
    <row r="849" spans="10:12" x14ac:dyDescent="0.25">
      <c r="J849"/>
      <c r="K849"/>
      <c r="L849"/>
    </row>
    <row r="850" spans="10:12" x14ac:dyDescent="0.25">
      <c r="J850"/>
      <c r="K850"/>
      <c r="L850"/>
    </row>
    <row r="851" spans="10:12" x14ac:dyDescent="0.25">
      <c r="J851"/>
      <c r="K851"/>
      <c r="L851"/>
    </row>
    <row r="852" spans="10:12" x14ac:dyDescent="0.25">
      <c r="J852"/>
      <c r="K852"/>
      <c r="L852"/>
    </row>
    <row r="853" spans="10:12" x14ac:dyDescent="0.25">
      <c r="J853"/>
      <c r="K853"/>
      <c r="L853"/>
    </row>
    <row r="854" spans="10:12" x14ac:dyDescent="0.25">
      <c r="J854"/>
      <c r="K854"/>
      <c r="L854"/>
    </row>
    <row r="855" spans="10:12" x14ac:dyDescent="0.25">
      <c r="J855"/>
      <c r="K855"/>
      <c r="L855"/>
    </row>
    <row r="856" spans="10:12" x14ac:dyDescent="0.25">
      <c r="J856"/>
      <c r="K856"/>
      <c r="L856"/>
    </row>
    <row r="857" spans="10:12" x14ac:dyDescent="0.25">
      <c r="J857"/>
      <c r="K857"/>
      <c r="L857"/>
    </row>
    <row r="858" spans="10:12" x14ac:dyDescent="0.25">
      <c r="J858"/>
      <c r="K858"/>
      <c r="L858"/>
    </row>
    <row r="859" spans="10:12" x14ac:dyDescent="0.25">
      <c r="J859"/>
      <c r="K859"/>
      <c r="L859"/>
    </row>
    <row r="860" spans="10:12" x14ac:dyDescent="0.25">
      <c r="J860"/>
      <c r="K860"/>
      <c r="L860"/>
    </row>
    <row r="861" spans="10:12" x14ac:dyDescent="0.25">
      <c r="J861"/>
      <c r="K861"/>
      <c r="L861"/>
    </row>
    <row r="862" spans="10:12" x14ac:dyDescent="0.25">
      <c r="J862"/>
      <c r="K862"/>
      <c r="L862"/>
    </row>
    <row r="863" spans="10:12" x14ac:dyDescent="0.25">
      <c r="J863"/>
      <c r="K863"/>
      <c r="L863"/>
    </row>
    <row r="864" spans="10:12" x14ac:dyDescent="0.25">
      <c r="J864"/>
      <c r="K864"/>
      <c r="L864"/>
    </row>
    <row r="865" spans="10:12" x14ac:dyDescent="0.25">
      <c r="J865"/>
      <c r="K865"/>
      <c r="L865"/>
    </row>
    <row r="866" spans="10:12" x14ac:dyDescent="0.25">
      <c r="J866"/>
      <c r="K866"/>
      <c r="L866"/>
    </row>
    <row r="867" spans="10:12" x14ac:dyDescent="0.25">
      <c r="J867"/>
      <c r="K867"/>
      <c r="L867"/>
    </row>
    <row r="868" spans="10:12" x14ac:dyDescent="0.25">
      <c r="J868"/>
      <c r="K868"/>
      <c r="L868"/>
    </row>
    <row r="869" spans="10:12" x14ac:dyDescent="0.25">
      <c r="J869"/>
      <c r="K869"/>
      <c r="L869"/>
    </row>
    <row r="870" spans="10:12" x14ac:dyDescent="0.25">
      <c r="J870"/>
      <c r="K870"/>
      <c r="L870"/>
    </row>
    <row r="871" spans="10:12" x14ac:dyDescent="0.25">
      <c r="J871"/>
      <c r="K871"/>
      <c r="L871"/>
    </row>
    <row r="872" spans="10:12" x14ac:dyDescent="0.25">
      <c r="J872"/>
      <c r="K872"/>
      <c r="L872"/>
    </row>
    <row r="873" spans="10:12" x14ac:dyDescent="0.25">
      <c r="J873"/>
      <c r="K873"/>
      <c r="L873"/>
    </row>
    <row r="874" spans="10:12" x14ac:dyDescent="0.25">
      <c r="J874"/>
      <c r="K874"/>
      <c r="L874"/>
    </row>
    <row r="875" spans="10:12" x14ac:dyDescent="0.25">
      <c r="J875"/>
      <c r="K875"/>
      <c r="L875"/>
    </row>
    <row r="876" spans="10:12" x14ac:dyDescent="0.25">
      <c r="J876"/>
      <c r="K876"/>
      <c r="L876"/>
    </row>
    <row r="877" spans="10:12" x14ac:dyDescent="0.25">
      <c r="J877"/>
      <c r="K877"/>
      <c r="L877"/>
    </row>
    <row r="878" spans="10:12" x14ac:dyDescent="0.25">
      <c r="J878"/>
      <c r="K878"/>
      <c r="L878"/>
    </row>
    <row r="879" spans="10:12" x14ac:dyDescent="0.25">
      <c r="J879"/>
      <c r="K879"/>
      <c r="L879"/>
    </row>
    <row r="880" spans="10:12" x14ac:dyDescent="0.25">
      <c r="J880"/>
      <c r="K880"/>
      <c r="L880"/>
    </row>
    <row r="881" spans="10:12" x14ac:dyDescent="0.25">
      <c r="J881"/>
      <c r="K881"/>
      <c r="L881"/>
    </row>
    <row r="882" spans="10:12" x14ac:dyDescent="0.25">
      <c r="J882"/>
      <c r="K882"/>
      <c r="L882"/>
    </row>
    <row r="883" spans="10:12" x14ac:dyDescent="0.25">
      <c r="J883"/>
      <c r="K883"/>
      <c r="L883"/>
    </row>
    <row r="884" spans="10:12" x14ac:dyDescent="0.25">
      <c r="J884"/>
      <c r="K884"/>
      <c r="L884"/>
    </row>
    <row r="885" spans="10:12" x14ac:dyDescent="0.25">
      <c r="J885"/>
      <c r="K885"/>
      <c r="L885"/>
    </row>
    <row r="886" spans="10:12" x14ac:dyDescent="0.25">
      <c r="J886"/>
      <c r="K886"/>
      <c r="L886"/>
    </row>
    <row r="887" spans="10:12" x14ac:dyDescent="0.25">
      <c r="J887"/>
      <c r="K887"/>
      <c r="L887"/>
    </row>
    <row r="888" spans="10:12" x14ac:dyDescent="0.25">
      <c r="J888"/>
      <c r="K888"/>
      <c r="L888"/>
    </row>
    <row r="889" spans="10:12" x14ac:dyDescent="0.25">
      <c r="J889"/>
      <c r="K889"/>
      <c r="L889"/>
    </row>
    <row r="890" spans="10:12" x14ac:dyDescent="0.25">
      <c r="J890"/>
      <c r="K890"/>
      <c r="L890"/>
    </row>
    <row r="891" spans="10:12" x14ac:dyDescent="0.25">
      <c r="J891"/>
      <c r="K891"/>
      <c r="L891"/>
    </row>
    <row r="892" spans="10:12" x14ac:dyDescent="0.25">
      <c r="J892"/>
      <c r="K892"/>
      <c r="L892"/>
    </row>
    <row r="893" spans="10:12" x14ac:dyDescent="0.25">
      <c r="J893"/>
      <c r="K893"/>
      <c r="L893"/>
    </row>
    <row r="894" spans="10:12" x14ac:dyDescent="0.25">
      <c r="J894"/>
      <c r="K894"/>
      <c r="L894"/>
    </row>
    <row r="895" spans="10:12" x14ac:dyDescent="0.25">
      <c r="J895"/>
      <c r="K895"/>
      <c r="L895"/>
    </row>
    <row r="896" spans="10:12" x14ac:dyDescent="0.25">
      <c r="J896"/>
      <c r="K896"/>
      <c r="L896"/>
    </row>
    <row r="897" spans="10:12" x14ac:dyDescent="0.25">
      <c r="J897"/>
      <c r="K897"/>
      <c r="L897"/>
    </row>
    <row r="898" spans="10:12" x14ac:dyDescent="0.25">
      <c r="J898"/>
      <c r="K898"/>
      <c r="L898"/>
    </row>
    <row r="899" spans="10:12" x14ac:dyDescent="0.25">
      <c r="J899"/>
      <c r="K899"/>
      <c r="L899"/>
    </row>
    <row r="900" spans="10:12" x14ac:dyDescent="0.25">
      <c r="J900"/>
      <c r="K900"/>
      <c r="L900"/>
    </row>
    <row r="901" spans="10:12" x14ac:dyDescent="0.25">
      <c r="J901"/>
      <c r="K901"/>
      <c r="L901"/>
    </row>
    <row r="902" spans="10:12" x14ac:dyDescent="0.25">
      <c r="J902"/>
      <c r="K902"/>
      <c r="L902"/>
    </row>
    <row r="903" spans="10:12" x14ac:dyDescent="0.25">
      <c r="J903"/>
      <c r="K903"/>
      <c r="L903"/>
    </row>
    <row r="904" spans="10:12" x14ac:dyDescent="0.25">
      <c r="J904"/>
      <c r="K904"/>
      <c r="L904"/>
    </row>
    <row r="905" spans="10:12" x14ac:dyDescent="0.25">
      <c r="J905"/>
      <c r="K905"/>
      <c r="L905"/>
    </row>
    <row r="906" spans="10:12" x14ac:dyDescent="0.25">
      <c r="J906"/>
      <c r="K906"/>
      <c r="L906"/>
    </row>
    <row r="907" spans="10:12" x14ac:dyDescent="0.25">
      <c r="J907"/>
      <c r="K907"/>
      <c r="L907"/>
    </row>
    <row r="908" spans="10:12" x14ac:dyDescent="0.25">
      <c r="J908"/>
      <c r="K908"/>
      <c r="L908"/>
    </row>
    <row r="909" spans="10:12" x14ac:dyDescent="0.25">
      <c r="J909"/>
      <c r="K909"/>
      <c r="L909"/>
    </row>
    <row r="910" spans="10:12" x14ac:dyDescent="0.25">
      <c r="J910"/>
      <c r="K910"/>
      <c r="L910"/>
    </row>
    <row r="911" spans="10:12" x14ac:dyDescent="0.25">
      <c r="J911"/>
      <c r="K911"/>
      <c r="L911"/>
    </row>
    <row r="912" spans="10:12" x14ac:dyDescent="0.25">
      <c r="J912"/>
      <c r="K912"/>
      <c r="L912"/>
    </row>
    <row r="913" spans="10:12" x14ac:dyDescent="0.25">
      <c r="J913"/>
      <c r="K913"/>
      <c r="L913"/>
    </row>
    <row r="914" spans="10:12" x14ac:dyDescent="0.25">
      <c r="J914"/>
      <c r="K914"/>
      <c r="L914"/>
    </row>
    <row r="915" spans="10:12" x14ac:dyDescent="0.25">
      <c r="J915"/>
      <c r="K915"/>
      <c r="L915"/>
    </row>
    <row r="916" spans="10:12" x14ac:dyDescent="0.25">
      <c r="J916"/>
      <c r="K916"/>
      <c r="L916"/>
    </row>
    <row r="917" spans="10:12" x14ac:dyDescent="0.25">
      <c r="J917"/>
      <c r="K917"/>
      <c r="L917"/>
    </row>
    <row r="918" spans="10:12" x14ac:dyDescent="0.25">
      <c r="J918"/>
      <c r="K918"/>
      <c r="L918"/>
    </row>
    <row r="919" spans="10:12" x14ac:dyDescent="0.25">
      <c r="J919"/>
      <c r="K919"/>
      <c r="L919"/>
    </row>
    <row r="920" spans="10:12" x14ac:dyDescent="0.25">
      <c r="J920"/>
      <c r="K920"/>
      <c r="L920"/>
    </row>
    <row r="921" spans="10:12" x14ac:dyDescent="0.25">
      <c r="J921"/>
      <c r="K921"/>
      <c r="L921"/>
    </row>
    <row r="922" spans="10:12" x14ac:dyDescent="0.25">
      <c r="J922"/>
      <c r="K922"/>
      <c r="L922"/>
    </row>
    <row r="923" spans="10:12" x14ac:dyDescent="0.25">
      <c r="J923"/>
      <c r="K923"/>
      <c r="L923"/>
    </row>
    <row r="924" spans="10:12" x14ac:dyDescent="0.25">
      <c r="J924"/>
      <c r="K924"/>
      <c r="L924"/>
    </row>
    <row r="925" spans="10:12" x14ac:dyDescent="0.25">
      <c r="J925"/>
      <c r="K925"/>
      <c r="L925"/>
    </row>
    <row r="926" spans="10:12" x14ac:dyDescent="0.25">
      <c r="J926"/>
      <c r="K926"/>
      <c r="L926"/>
    </row>
    <row r="927" spans="10:12" x14ac:dyDescent="0.25">
      <c r="J927"/>
      <c r="K927"/>
      <c r="L927"/>
    </row>
    <row r="928" spans="10:12" x14ac:dyDescent="0.25">
      <c r="J928"/>
      <c r="K928"/>
      <c r="L928"/>
    </row>
    <row r="929" spans="10:12" x14ac:dyDescent="0.25">
      <c r="J929"/>
      <c r="K929"/>
      <c r="L929"/>
    </row>
    <row r="930" spans="10:12" x14ac:dyDescent="0.25">
      <c r="J930"/>
      <c r="K930"/>
      <c r="L930"/>
    </row>
    <row r="931" spans="10:12" x14ac:dyDescent="0.25">
      <c r="J931"/>
      <c r="K931"/>
      <c r="L931"/>
    </row>
    <row r="932" spans="10:12" x14ac:dyDescent="0.25">
      <c r="J932"/>
      <c r="K932"/>
      <c r="L932"/>
    </row>
    <row r="933" spans="10:12" x14ac:dyDescent="0.25">
      <c r="J933"/>
      <c r="K933"/>
      <c r="L933"/>
    </row>
    <row r="934" spans="10:12" x14ac:dyDescent="0.25">
      <c r="J934"/>
      <c r="K934"/>
      <c r="L934"/>
    </row>
    <row r="935" spans="10:12" x14ac:dyDescent="0.25">
      <c r="J935"/>
      <c r="K935"/>
      <c r="L935"/>
    </row>
    <row r="936" spans="10:12" x14ac:dyDescent="0.25">
      <c r="J936"/>
      <c r="K936"/>
      <c r="L936"/>
    </row>
    <row r="937" spans="10:12" x14ac:dyDescent="0.25">
      <c r="J937"/>
      <c r="K937"/>
      <c r="L937"/>
    </row>
    <row r="938" spans="10:12" x14ac:dyDescent="0.25">
      <c r="J938"/>
      <c r="K938"/>
      <c r="L938"/>
    </row>
    <row r="939" spans="10:12" x14ac:dyDescent="0.25">
      <c r="J939"/>
      <c r="K939"/>
      <c r="L939"/>
    </row>
    <row r="940" spans="10:12" x14ac:dyDescent="0.25">
      <c r="J940"/>
      <c r="K940"/>
      <c r="L940"/>
    </row>
    <row r="941" spans="10:12" x14ac:dyDescent="0.25">
      <c r="J941"/>
      <c r="K941"/>
      <c r="L941"/>
    </row>
    <row r="942" spans="10:12" x14ac:dyDescent="0.25">
      <c r="J942"/>
      <c r="K942"/>
      <c r="L942"/>
    </row>
    <row r="943" spans="10:12" x14ac:dyDescent="0.25">
      <c r="J943"/>
      <c r="K943"/>
      <c r="L943"/>
    </row>
    <row r="944" spans="10:12" x14ac:dyDescent="0.25">
      <c r="J944"/>
      <c r="K944"/>
      <c r="L944"/>
    </row>
    <row r="945" spans="10:12" x14ac:dyDescent="0.25">
      <c r="J945"/>
      <c r="K945"/>
      <c r="L945"/>
    </row>
    <row r="946" spans="10:12" x14ac:dyDescent="0.25">
      <c r="J946"/>
      <c r="K946"/>
      <c r="L946"/>
    </row>
    <row r="947" spans="10:12" x14ac:dyDescent="0.25">
      <c r="J947"/>
      <c r="K947"/>
      <c r="L947"/>
    </row>
    <row r="948" spans="10:12" x14ac:dyDescent="0.25">
      <c r="J948"/>
      <c r="K948"/>
      <c r="L948"/>
    </row>
    <row r="949" spans="10:12" x14ac:dyDescent="0.25">
      <c r="J949"/>
      <c r="K949"/>
      <c r="L949"/>
    </row>
    <row r="950" spans="10:12" x14ac:dyDescent="0.25">
      <c r="J950"/>
      <c r="K950"/>
      <c r="L950"/>
    </row>
    <row r="951" spans="10:12" x14ac:dyDescent="0.25">
      <c r="J951"/>
      <c r="K951"/>
      <c r="L951"/>
    </row>
    <row r="952" spans="10:12" x14ac:dyDescent="0.25">
      <c r="J952"/>
      <c r="K952"/>
      <c r="L952"/>
    </row>
    <row r="953" spans="10:12" x14ac:dyDescent="0.25">
      <c r="J953"/>
      <c r="K953"/>
      <c r="L953"/>
    </row>
    <row r="954" spans="10:12" x14ac:dyDescent="0.25">
      <c r="J954"/>
      <c r="K954"/>
      <c r="L954"/>
    </row>
    <row r="955" spans="10:12" x14ac:dyDescent="0.25">
      <c r="J955"/>
      <c r="K955"/>
      <c r="L955"/>
    </row>
    <row r="956" spans="10:12" x14ac:dyDescent="0.25">
      <c r="J956"/>
      <c r="K956"/>
      <c r="L956"/>
    </row>
    <row r="957" spans="10:12" x14ac:dyDescent="0.25">
      <c r="J957"/>
      <c r="K957"/>
      <c r="L957"/>
    </row>
    <row r="958" spans="10:12" x14ac:dyDescent="0.25">
      <c r="J958"/>
      <c r="K958"/>
      <c r="L958"/>
    </row>
    <row r="959" spans="10:12" x14ac:dyDescent="0.25">
      <c r="J959"/>
      <c r="K959"/>
      <c r="L959"/>
    </row>
    <row r="960" spans="10:12" x14ac:dyDescent="0.25">
      <c r="J960"/>
      <c r="K960"/>
      <c r="L960"/>
    </row>
    <row r="961" spans="10:12" x14ac:dyDescent="0.25">
      <c r="J961"/>
      <c r="K961"/>
      <c r="L961"/>
    </row>
    <row r="962" spans="10:12" x14ac:dyDescent="0.25">
      <c r="J962"/>
      <c r="K962"/>
      <c r="L962"/>
    </row>
    <row r="963" spans="10:12" x14ac:dyDescent="0.25">
      <c r="J963"/>
      <c r="K963"/>
      <c r="L963"/>
    </row>
    <row r="964" spans="10:12" x14ac:dyDescent="0.25">
      <c r="J964"/>
      <c r="K964"/>
      <c r="L964"/>
    </row>
    <row r="965" spans="10:12" x14ac:dyDescent="0.25">
      <c r="J965"/>
      <c r="K965"/>
      <c r="L965"/>
    </row>
    <row r="966" spans="10:12" x14ac:dyDescent="0.25">
      <c r="J966"/>
      <c r="K966"/>
      <c r="L966"/>
    </row>
    <row r="967" spans="10:12" x14ac:dyDescent="0.25">
      <c r="J967"/>
      <c r="K967"/>
      <c r="L967"/>
    </row>
    <row r="968" spans="10:12" x14ac:dyDescent="0.25">
      <c r="J968"/>
      <c r="K968"/>
      <c r="L968"/>
    </row>
    <row r="969" spans="10:12" x14ac:dyDescent="0.25">
      <c r="J969"/>
      <c r="K969"/>
      <c r="L969"/>
    </row>
    <row r="970" spans="10:12" x14ac:dyDescent="0.25">
      <c r="J970"/>
      <c r="K970"/>
      <c r="L970"/>
    </row>
    <row r="971" spans="10:12" x14ac:dyDescent="0.25">
      <c r="J971"/>
      <c r="K971"/>
      <c r="L971"/>
    </row>
    <row r="972" spans="10:12" x14ac:dyDescent="0.25">
      <c r="J972"/>
      <c r="K972"/>
      <c r="L972"/>
    </row>
    <row r="973" spans="10:12" x14ac:dyDescent="0.25">
      <c r="J973"/>
      <c r="K973"/>
      <c r="L973"/>
    </row>
    <row r="974" spans="10:12" x14ac:dyDescent="0.25">
      <c r="J974"/>
      <c r="K974"/>
      <c r="L974"/>
    </row>
    <row r="975" spans="10:12" x14ac:dyDescent="0.25">
      <c r="J975"/>
      <c r="K975"/>
      <c r="L975"/>
    </row>
    <row r="976" spans="10:12" x14ac:dyDescent="0.25">
      <c r="J976"/>
      <c r="K976"/>
      <c r="L976"/>
    </row>
    <row r="977" spans="10:12" x14ac:dyDescent="0.25">
      <c r="J977"/>
      <c r="K977"/>
      <c r="L977"/>
    </row>
    <row r="978" spans="10:12" x14ac:dyDescent="0.25">
      <c r="J978"/>
      <c r="K978"/>
      <c r="L978"/>
    </row>
    <row r="979" spans="10:12" x14ac:dyDescent="0.25">
      <c r="J979"/>
      <c r="K979"/>
      <c r="L979"/>
    </row>
    <row r="980" spans="10:12" x14ac:dyDescent="0.25">
      <c r="J980"/>
      <c r="K980"/>
      <c r="L980"/>
    </row>
    <row r="981" spans="10:12" x14ac:dyDescent="0.25">
      <c r="J981"/>
      <c r="K981"/>
      <c r="L981"/>
    </row>
    <row r="982" spans="10:12" x14ac:dyDescent="0.25">
      <c r="J982"/>
      <c r="K982"/>
      <c r="L982"/>
    </row>
    <row r="983" spans="10:12" x14ac:dyDescent="0.25">
      <c r="J983"/>
      <c r="K983"/>
      <c r="L983"/>
    </row>
    <row r="984" spans="10:12" x14ac:dyDescent="0.25">
      <c r="J984"/>
      <c r="K984"/>
      <c r="L984"/>
    </row>
    <row r="985" spans="10:12" x14ac:dyDescent="0.25">
      <c r="J985"/>
      <c r="K985"/>
      <c r="L985"/>
    </row>
    <row r="986" spans="10:12" x14ac:dyDescent="0.25">
      <c r="J986"/>
      <c r="K986"/>
      <c r="L986"/>
    </row>
    <row r="987" spans="10:12" x14ac:dyDescent="0.25">
      <c r="J987"/>
      <c r="K987"/>
      <c r="L987"/>
    </row>
    <row r="988" spans="10:12" x14ac:dyDescent="0.25">
      <c r="J988"/>
      <c r="K988"/>
      <c r="L988"/>
    </row>
    <row r="989" spans="10:12" x14ac:dyDescent="0.25">
      <c r="J989"/>
      <c r="K989"/>
      <c r="L989"/>
    </row>
    <row r="990" spans="10:12" x14ac:dyDescent="0.25">
      <c r="J990"/>
      <c r="K990"/>
      <c r="L990"/>
    </row>
    <row r="991" spans="10:12" x14ac:dyDescent="0.25">
      <c r="J991"/>
      <c r="K991"/>
      <c r="L991"/>
    </row>
    <row r="992" spans="10:12" x14ac:dyDescent="0.25">
      <c r="J992"/>
      <c r="K992"/>
      <c r="L992"/>
    </row>
    <row r="993" spans="10:12" x14ac:dyDescent="0.25">
      <c r="J993"/>
      <c r="K993"/>
      <c r="L993"/>
    </row>
    <row r="994" spans="10:12" x14ac:dyDescent="0.25">
      <c r="J994"/>
      <c r="K994"/>
      <c r="L994"/>
    </row>
    <row r="995" spans="10:12" x14ac:dyDescent="0.25">
      <c r="J995"/>
      <c r="K995"/>
      <c r="L995"/>
    </row>
    <row r="996" spans="10:12" x14ac:dyDescent="0.25">
      <c r="J996"/>
      <c r="K996"/>
      <c r="L996"/>
    </row>
    <row r="997" spans="10:12" x14ac:dyDescent="0.25">
      <c r="J997"/>
      <c r="K997"/>
      <c r="L997"/>
    </row>
    <row r="998" spans="10:12" x14ac:dyDescent="0.25">
      <c r="J998"/>
      <c r="K998"/>
      <c r="L998"/>
    </row>
    <row r="999" spans="10:12" x14ac:dyDescent="0.25">
      <c r="J999"/>
      <c r="K999"/>
      <c r="L999"/>
    </row>
    <row r="1000" spans="10:12" x14ac:dyDescent="0.25">
      <c r="J1000"/>
      <c r="K1000"/>
      <c r="L1000"/>
    </row>
    <row r="1001" spans="10:12" x14ac:dyDescent="0.25">
      <c r="J1001"/>
      <c r="K1001"/>
      <c r="L1001"/>
    </row>
    <row r="1002" spans="10:12" x14ac:dyDescent="0.25">
      <c r="J1002"/>
      <c r="K1002"/>
      <c r="L1002"/>
    </row>
    <row r="1003" spans="10:12" x14ac:dyDescent="0.25">
      <c r="J1003"/>
      <c r="K1003"/>
      <c r="L1003"/>
    </row>
    <row r="1004" spans="10:12" x14ac:dyDescent="0.25">
      <c r="J1004"/>
      <c r="K1004"/>
      <c r="L1004"/>
    </row>
    <row r="1005" spans="10:12" x14ac:dyDescent="0.25">
      <c r="J1005"/>
      <c r="K1005"/>
      <c r="L1005"/>
    </row>
    <row r="1006" spans="10:12" x14ac:dyDescent="0.25">
      <c r="J1006"/>
      <c r="K1006"/>
      <c r="L1006"/>
    </row>
    <row r="1007" spans="10:12" x14ac:dyDescent="0.25">
      <c r="J1007"/>
      <c r="K1007"/>
      <c r="L1007"/>
    </row>
    <row r="1008" spans="10:12" x14ac:dyDescent="0.25">
      <c r="J1008"/>
      <c r="K1008"/>
      <c r="L1008"/>
    </row>
    <row r="1009" spans="10:12" x14ac:dyDescent="0.25">
      <c r="J1009"/>
      <c r="K1009"/>
      <c r="L1009"/>
    </row>
    <row r="1010" spans="10:12" x14ac:dyDescent="0.25">
      <c r="J1010"/>
      <c r="K1010"/>
      <c r="L1010"/>
    </row>
    <row r="1011" spans="10:12" x14ac:dyDescent="0.25">
      <c r="J1011"/>
      <c r="K1011"/>
      <c r="L1011"/>
    </row>
    <row r="1012" spans="10:12" x14ac:dyDescent="0.25">
      <c r="J1012"/>
      <c r="K1012"/>
      <c r="L1012"/>
    </row>
    <row r="1013" spans="10:12" x14ac:dyDescent="0.25">
      <c r="J1013"/>
      <c r="K1013"/>
      <c r="L1013"/>
    </row>
    <row r="1014" spans="10:12" x14ac:dyDescent="0.25">
      <c r="J1014"/>
      <c r="K1014"/>
      <c r="L1014"/>
    </row>
    <row r="1015" spans="10:12" x14ac:dyDescent="0.25">
      <c r="J1015"/>
      <c r="K1015"/>
      <c r="L1015"/>
    </row>
    <row r="1016" spans="10:12" x14ac:dyDescent="0.25">
      <c r="J1016"/>
      <c r="K1016"/>
      <c r="L1016"/>
    </row>
    <row r="1017" spans="10:12" x14ac:dyDescent="0.25">
      <c r="J1017"/>
      <c r="K1017"/>
      <c r="L1017"/>
    </row>
    <row r="1018" spans="10:12" x14ac:dyDescent="0.25">
      <c r="J1018"/>
      <c r="K1018"/>
      <c r="L1018"/>
    </row>
    <row r="1019" spans="10:12" x14ac:dyDescent="0.25">
      <c r="J1019"/>
      <c r="K1019"/>
      <c r="L1019"/>
    </row>
    <row r="1020" spans="10:12" x14ac:dyDescent="0.25">
      <c r="J1020"/>
      <c r="K1020"/>
      <c r="L1020"/>
    </row>
    <row r="1021" spans="10:12" x14ac:dyDescent="0.25">
      <c r="J1021"/>
      <c r="K1021"/>
      <c r="L1021"/>
    </row>
    <row r="1022" spans="10:12" x14ac:dyDescent="0.25">
      <c r="J1022"/>
      <c r="K1022"/>
      <c r="L1022"/>
    </row>
    <row r="1023" spans="10:12" x14ac:dyDescent="0.25">
      <c r="J1023"/>
      <c r="K1023"/>
      <c r="L1023"/>
    </row>
    <row r="1024" spans="10:12" x14ac:dyDescent="0.25">
      <c r="J1024"/>
      <c r="K1024"/>
      <c r="L1024"/>
    </row>
    <row r="1025" spans="10:12" x14ac:dyDescent="0.25">
      <c r="J1025"/>
      <c r="K1025"/>
      <c r="L1025"/>
    </row>
    <row r="1026" spans="10:12" x14ac:dyDescent="0.25">
      <c r="J1026"/>
      <c r="K1026"/>
      <c r="L1026"/>
    </row>
    <row r="1027" spans="10:12" x14ac:dyDescent="0.25">
      <c r="J1027"/>
      <c r="K1027"/>
      <c r="L1027"/>
    </row>
    <row r="1028" spans="10:12" x14ac:dyDescent="0.25">
      <c r="J1028"/>
      <c r="K1028"/>
      <c r="L1028"/>
    </row>
    <row r="1029" spans="10:12" x14ac:dyDescent="0.25">
      <c r="J1029"/>
      <c r="K1029"/>
      <c r="L1029"/>
    </row>
    <row r="1030" spans="10:12" x14ac:dyDescent="0.25">
      <c r="J1030"/>
      <c r="K1030"/>
      <c r="L1030"/>
    </row>
    <row r="1031" spans="10:12" x14ac:dyDescent="0.25">
      <c r="J1031"/>
      <c r="K1031"/>
      <c r="L1031"/>
    </row>
    <row r="1032" spans="10:12" x14ac:dyDescent="0.25">
      <c r="J1032"/>
      <c r="K1032"/>
      <c r="L1032"/>
    </row>
    <row r="1033" spans="10:12" x14ac:dyDescent="0.25">
      <c r="J1033"/>
      <c r="K1033"/>
      <c r="L1033"/>
    </row>
    <row r="1034" spans="10:12" x14ac:dyDescent="0.25">
      <c r="J1034"/>
      <c r="K1034"/>
      <c r="L1034"/>
    </row>
    <row r="1035" spans="10:12" x14ac:dyDescent="0.25">
      <c r="J1035"/>
      <c r="K1035"/>
      <c r="L1035"/>
    </row>
    <row r="1036" spans="10:12" x14ac:dyDescent="0.25">
      <c r="J1036"/>
      <c r="K1036"/>
      <c r="L1036"/>
    </row>
    <row r="1037" spans="10:12" x14ac:dyDescent="0.25">
      <c r="J1037"/>
      <c r="K1037"/>
      <c r="L1037"/>
    </row>
    <row r="1038" spans="10:12" x14ac:dyDescent="0.25">
      <c r="J1038"/>
      <c r="K1038"/>
      <c r="L1038"/>
    </row>
    <row r="1039" spans="10:12" x14ac:dyDescent="0.25">
      <c r="J1039"/>
      <c r="K1039"/>
      <c r="L1039"/>
    </row>
    <row r="1040" spans="10:12" x14ac:dyDescent="0.25">
      <c r="J1040"/>
      <c r="K1040"/>
      <c r="L1040"/>
    </row>
    <row r="1041" spans="10:12" x14ac:dyDescent="0.25">
      <c r="J1041"/>
      <c r="K1041"/>
      <c r="L1041"/>
    </row>
    <row r="1042" spans="10:12" x14ac:dyDescent="0.25">
      <c r="J1042"/>
      <c r="K1042"/>
      <c r="L1042"/>
    </row>
    <row r="1043" spans="10:12" x14ac:dyDescent="0.25">
      <c r="J1043"/>
      <c r="K1043"/>
      <c r="L1043"/>
    </row>
    <row r="1044" spans="10:12" x14ac:dyDescent="0.25">
      <c r="J1044"/>
      <c r="K1044"/>
      <c r="L1044"/>
    </row>
    <row r="1045" spans="10:12" x14ac:dyDescent="0.25">
      <c r="J1045"/>
      <c r="K1045"/>
      <c r="L1045"/>
    </row>
    <row r="1046" spans="10:12" x14ac:dyDescent="0.25">
      <c r="J1046"/>
      <c r="K1046"/>
      <c r="L1046"/>
    </row>
    <row r="1047" spans="10:12" x14ac:dyDescent="0.25">
      <c r="J1047"/>
      <c r="K1047"/>
      <c r="L1047"/>
    </row>
    <row r="1048" spans="10:12" x14ac:dyDescent="0.25">
      <c r="J1048"/>
      <c r="K1048"/>
      <c r="L1048"/>
    </row>
    <row r="1049" spans="10:12" x14ac:dyDescent="0.25">
      <c r="J1049"/>
      <c r="K1049"/>
      <c r="L1049"/>
    </row>
    <row r="1050" spans="10:12" x14ac:dyDescent="0.25">
      <c r="J1050"/>
      <c r="K1050"/>
      <c r="L1050"/>
    </row>
    <row r="1051" spans="10:12" x14ac:dyDescent="0.25">
      <c r="J1051"/>
      <c r="K1051"/>
      <c r="L1051"/>
    </row>
    <row r="1052" spans="10:12" x14ac:dyDescent="0.25">
      <c r="J1052"/>
      <c r="K1052"/>
      <c r="L1052"/>
    </row>
    <row r="1053" spans="10:12" x14ac:dyDescent="0.25">
      <c r="J1053"/>
      <c r="K1053"/>
      <c r="L1053"/>
    </row>
    <row r="1054" spans="10:12" x14ac:dyDescent="0.25">
      <c r="J1054"/>
      <c r="K1054"/>
      <c r="L1054"/>
    </row>
    <row r="1055" spans="10:12" x14ac:dyDescent="0.25">
      <c r="J1055"/>
      <c r="K1055"/>
      <c r="L1055"/>
    </row>
    <row r="1056" spans="10:12" x14ac:dyDescent="0.25">
      <c r="J1056"/>
      <c r="K1056"/>
      <c r="L1056"/>
    </row>
    <row r="1057" spans="10:12" x14ac:dyDescent="0.25">
      <c r="J1057"/>
      <c r="K1057"/>
      <c r="L1057"/>
    </row>
    <row r="1058" spans="10:12" x14ac:dyDescent="0.25">
      <c r="J1058"/>
      <c r="K1058"/>
      <c r="L1058"/>
    </row>
    <row r="1059" spans="10:12" x14ac:dyDescent="0.25">
      <c r="J1059"/>
      <c r="K1059"/>
      <c r="L1059"/>
    </row>
    <row r="1060" spans="10:12" x14ac:dyDescent="0.25">
      <c r="J1060"/>
      <c r="K1060"/>
      <c r="L1060"/>
    </row>
    <row r="1061" spans="10:12" x14ac:dyDescent="0.25">
      <c r="J1061"/>
      <c r="K1061"/>
      <c r="L1061"/>
    </row>
    <row r="1062" spans="10:12" x14ac:dyDescent="0.25">
      <c r="J1062"/>
      <c r="K1062"/>
      <c r="L1062"/>
    </row>
    <row r="1063" spans="10:12" x14ac:dyDescent="0.25">
      <c r="J1063"/>
      <c r="K1063"/>
      <c r="L1063"/>
    </row>
    <row r="1064" spans="10:12" x14ac:dyDescent="0.25">
      <c r="J1064"/>
      <c r="K1064"/>
      <c r="L1064"/>
    </row>
    <row r="1065" spans="10:12" x14ac:dyDescent="0.25">
      <c r="J1065"/>
      <c r="K1065"/>
      <c r="L1065"/>
    </row>
    <row r="1066" spans="10:12" x14ac:dyDescent="0.25">
      <c r="J1066"/>
      <c r="K1066"/>
      <c r="L1066"/>
    </row>
    <row r="1067" spans="10:12" x14ac:dyDescent="0.25">
      <c r="J1067"/>
      <c r="K1067"/>
      <c r="L1067"/>
    </row>
    <row r="1068" spans="10:12" x14ac:dyDescent="0.25">
      <c r="J1068"/>
      <c r="K1068"/>
      <c r="L1068"/>
    </row>
    <row r="1069" spans="10:12" x14ac:dyDescent="0.25">
      <c r="J1069"/>
      <c r="K1069"/>
      <c r="L1069"/>
    </row>
    <row r="1070" spans="10:12" x14ac:dyDescent="0.25">
      <c r="J1070"/>
      <c r="K1070"/>
      <c r="L1070"/>
    </row>
    <row r="1071" spans="10:12" x14ac:dyDescent="0.25">
      <c r="J1071"/>
      <c r="K1071"/>
      <c r="L1071"/>
    </row>
    <row r="1072" spans="10:12" x14ac:dyDescent="0.25">
      <c r="J1072"/>
      <c r="K1072"/>
      <c r="L1072"/>
    </row>
    <row r="1073" spans="10:12" x14ac:dyDescent="0.25">
      <c r="J1073"/>
      <c r="K1073"/>
      <c r="L1073"/>
    </row>
    <row r="1074" spans="10:12" x14ac:dyDescent="0.25">
      <c r="J1074"/>
      <c r="K1074"/>
      <c r="L1074"/>
    </row>
    <row r="1075" spans="10:12" x14ac:dyDescent="0.25">
      <c r="J1075"/>
      <c r="K1075"/>
      <c r="L1075"/>
    </row>
    <row r="1076" spans="10:12" x14ac:dyDescent="0.25">
      <c r="J1076"/>
      <c r="K1076"/>
      <c r="L1076"/>
    </row>
    <row r="1077" spans="10:12" x14ac:dyDescent="0.25">
      <c r="J1077"/>
      <c r="K1077"/>
      <c r="L1077"/>
    </row>
    <row r="1078" spans="10:12" x14ac:dyDescent="0.25">
      <c r="J1078"/>
      <c r="K1078"/>
      <c r="L1078"/>
    </row>
    <row r="1079" spans="10:12" x14ac:dyDescent="0.25">
      <c r="J1079"/>
      <c r="K1079"/>
      <c r="L1079"/>
    </row>
    <row r="1080" spans="10:12" x14ac:dyDescent="0.25">
      <c r="J1080"/>
      <c r="K1080"/>
      <c r="L1080"/>
    </row>
    <row r="1081" spans="10:12" x14ac:dyDescent="0.25">
      <c r="J1081"/>
      <c r="K1081"/>
      <c r="L1081"/>
    </row>
    <row r="1082" spans="10:12" x14ac:dyDescent="0.25">
      <c r="J1082"/>
      <c r="K1082"/>
      <c r="L1082"/>
    </row>
    <row r="1083" spans="10:12" x14ac:dyDescent="0.25">
      <c r="J1083"/>
      <c r="K1083"/>
      <c r="L1083"/>
    </row>
    <row r="1084" spans="10:12" x14ac:dyDescent="0.25">
      <c r="J1084"/>
      <c r="K1084"/>
      <c r="L1084"/>
    </row>
    <row r="1085" spans="10:12" x14ac:dyDescent="0.25">
      <c r="J1085"/>
      <c r="K1085"/>
      <c r="L1085"/>
    </row>
    <row r="1086" spans="10:12" x14ac:dyDescent="0.25">
      <c r="J1086"/>
      <c r="K1086"/>
      <c r="L1086"/>
    </row>
    <row r="1087" spans="10:12" x14ac:dyDescent="0.25">
      <c r="J1087"/>
      <c r="K1087"/>
      <c r="L1087"/>
    </row>
    <row r="1088" spans="10:12" x14ac:dyDescent="0.25">
      <c r="J1088"/>
      <c r="K1088"/>
      <c r="L1088"/>
    </row>
    <row r="1089" spans="10:12" x14ac:dyDescent="0.25">
      <c r="J1089"/>
      <c r="K1089"/>
      <c r="L1089"/>
    </row>
    <row r="1090" spans="10:12" x14ac:dyDescent="0.25">
      <c r="J1090"/>
      <c r="K1090"/>
      <c r="L1090"/>
    </row>
    <row r="1091" spans="10:12" x14ac:dyDescent="0.25">
      <c r="J1091"/>
      <c r="K1091"/>
      <c r="L1091"/>
    </row>
    <row r="1092" spans="10:12" x14ac:dyDescent="0.25">
      <c r="J1092"/>
      <c r="K1092"/>
      <c r="L1092"/>
    </row>
    <row r="1093" spans="10:12" x14ac:dyDescent="0.25">
      <c r="J1093"/>
      <c r="K1093"/>
      <c r="L1093"/>
    </row>
    <row r="1094" spans="10:12" x14ac:dyDescent="0.25">
      <c r="J1094"/>
      <c r="K1094"/>
      <c r="L1094"/>
    </row>
    <row r="1095" spans="10:12" x14ac:dyDescent="0.25">
      <c r="J1095"/>
      <c r="K1095"/>
      <c r="L1095"/>
    </row>
    <row r="1096" spans="10:12" x14ac:dyDescent="0.25">
      <c r="J1096"/>
      <c r="K1096"/>
      <c r="L1096"/>
    </row>
    <row r="1097" spans="10:12" x14ac:dyDescent="0.25">
      <c r="J1097"/>
      <c r="K1097"/>
      <c r="L1097"/>
    </row>
    <row r="1098" spans="10:12" x14ac:dyDescent="0.25">
      <c r="J1098"/>
      <c r="K1098"/>
      <c r="L1098"/>
    </row>
    <row r="1099" spans="10:12" x14ac:dyDescent="0.25">
      <c r="J1099"/>
      <c r="K1099"/>
      <c r="L1099"/>
    </row>
    <row r="1100" spans="10:12" x14ac:dyDescent="0.25">
      <c r="J1100"/>
      <c r="K1100"/>
      <c r="L1100"/>
    </row>
    <row r="1101" spans="10:12" x14ac:dyDescent="0.25">
      <c r="J1101"/>
      <c r="K1101"/>
      <c r="L1101"/>
    </row>
    <row r="1102" spans="10:12" x14ac:dyDescent="0.25">
      <c r="J1102"/>
      <c r="K1102"/>
      <c r="L1102"/>
    </row>
    <row r="1103" spans="10:12" x14ac:dyDescent="0.25">
      <c r="J1103"/>
      <c r="K1103"/>
      <c r="L1103"/>
    </row>
    <row r="1104" spans="10:12" x14ac:dyDescent="0.25">
      <c r="J1104"/>
      <c r="K1104"/>
      <c r="L1104"/>
    </row>
    <row r="1105" spans="10:12" x14ac:dyDescent="0.25">
      <c r="J1105"/>
      <c r="K1105"/>
      <c r="L1105"/>
    </row>
    <row r="1106" spans="10:12" x14ac:dyDescent="0.25">
      <c r="J1106"/>
      <c r="K1106"/>
      <c r="L1106"/>
    </row>
    <row r="1107" spans="10:12" x14ac:dyDescent="0.25">
      <c r="J1107"/>
      <c r="K1107"/>
      <c r="L1107"/>
    </row>
    <row r="1108" spans="10:12" x14ac:dyDescent="0.25">
      <c r="J1108"/>
      <c r="K1108"/>
      <c r="L1108"/>
    </row>
    <row r="1109" spans="10:12" x14ac:dyDescent="0.25">
      <c r="J1109"/>
      <c r="K1109"/>
      <c r="L1109"/>
    </row>
    <row r="1110" spans="10:12" x14ac:dyDescent="0.25">
      <c r="J1110"/>
      <c r="K1110"/>
      <c r="L1110"/>
    </row>
    <row r="1111" spans="10:12" x14ac:dyDescent="0.25">
      <c r="J1111"/>
      <c r="K1111"/>
      <c r="L1111"/>
    </row>
    <row r="1112" spans="10:12" x14ac:dyDescent="0.25">
      <c r="J1112"/>
      <c r="K1112"/>
      <c r="L1112"/>
    </row>
    <row r="1113" spans="10:12" x14ac:dyDescent="0.25">
      <c r="J1113"/>
      <c r="K1113"/>
      <c r="L1113"/>
    </row>
    <row r="1114" spans="10:12" x14ac:dyDescent="0.25">
      <c r="J1114"/>
      <c r="K1114"/>
      <c r="L1114"/>
    </row>
    <row r="1115" spans="10:12" x14ac:dyDescent="0.25">
      <c r="J1115"/>
      <c r="K1115"/>
      <c r="L1115"/>
    </row>
    <row r="1116" spans="10:12" x14ac:dyDescent="0.25">
      <c r="J1116"/>
      <c r="K1116"/>
      <c r="L1116"/>
    </row>
    <row r="1117" spans="10:12" x14ac:dyDescent="0.25">
      <c r="J1117"/>
      <c r="K1117"/>
      <c r="L1117"/>
    </row>
    <row r="1118" spans="10:12" x14ac:dyDescent="0.25">
      <c r="J1118"/>
      <c r="K1118"/>
      <c r="L1118"/>
    </row>
    <row r="1119" spans="10:12" x14ac:dyDescent="0.25">
      <c r="J1119"/>
      <c r="K1119"/>
      <c r="L1119"/>
    </row>
    <row r="1120" spans="10:12" x14ac:dyDescent="0.25">
      <c r="J1120"/>
      <c r="K1120"/>
      <c r="L1120"/>
    </row>
    <row r="1121" spans="10:12" x14ac:dyDescent="0.25">
      <c r="J1121"/>
      <c r="K1121"/>
      <c r="L1121"/>
    </row>
    <row r="1122" spans="10:12" x14ac:dyDescent="0.25">
      <c r="J1122"/>
      <c r="K1122"/>
      <c r="L1122"/>
    </row>
    <row r="1123" spans="10:12" x14ac:dyDescent="0.25">
      <c r="J1123"/>
      <c r="K1123"/>
      <c r="L1123"/>
    </row>
    <row r="1124" spans="10:12" x14ac:dyDescent="0.25">
      <c r="J1124"/>
      <c r="K1124"/>
      <c r="L1124"/>
    </row>
    <row r="1125" spans="10:12" x14ac:dyDescent="0.25">
      <c r="J1125"/>
      <c r="K1125"/>
      <c r="L1125"/>
    </row>
    <row r="1126" spans="10:12" x14ac:dyDescent="0.25">
      <c r="J1126"/>
      <c r="K1126"/>
      <c r="L1126"/>
    </row>
    <row r="1127" spans="10:12" x14ac:dyDescent="0.25">
      <c r="J1127"/>
      <c r="K1127"/>
      <c r="L1127"/>
    </row>
    <row r="1128" spans="10:12" x14ac:dyDescent="0.25">
      <c r="J1128"/>
      <c r="K1128"/>
      <c r="L1128"/>
    </row>
    <row r="1129" spans="10:12" x14ac:dyDescent="0.25">
      <c r="J1129"/>
      <c r="K1129"/>
      <c r="L1129"/>
    </row>
    <row r="1130" spans="10:12" x14ac:dyDescent="0.25">
      <c r="J1130"/>
      <c r="K1130"/>
      <c r="L1130"/>
    </row>
    <row r="1131" spans="10:12" x14ac:dyDescent="0.25">
      <c r="J1131"/>
      <c r="K1131"/>
      <c r="L1131"/>
    </row>
    <row r="1132" spans="10:12" x14ac:dyDescent="0.25">
      <c r="J1132"/>
      <c r="K1132"/>
      <c r="L1132"/>
    </row>
    <row r="1133" spans="10:12" x14ac:dyDescent="0.25">
      <c r="J1133"/>
      <c r="K1133"/>
      <c r="L1133"/>
    </row>
    <row r="1134" spans="10:12" x14ac:dyDescent="0.25">
      <c r="J1134"/>
      <c r="K1134"/>
      <c r="L1134"/>
    </row>
    <row r="1135" spans="10:12" x14ac:dyDescent="0.25">
      <c r="J1135"/>
      <c r="K1135"/>
      <c r="L1135"/>
    </row>
    <row r="1136" spans="10:12" x14ac:dyDescent="0.25">
      <c r="J1136"/>
      <c r="K1136"/>
      <c r="L1136"/>
    </row>
    <row r="1137" spans="10:12" x14ac:dyDescent="0.25">
      <c r="J1137"/>
      <c r="K1137"/>
      <c r="L1137"/>
    </row>
    <row r="1138" spans="10:12" x14ac:dyDescent="0.25">
      <c r="J1138"/>
      <c r="K1138"/>
      <c r="L1138"/>
    </row>
    <row r="1139" spans="10:12" x14ac:dyDescent="0.25">
      <c r="J1139"/>
      <c r="K1139"/>
      <c r="L1139"/>
    </row>
    <row r="1140" spans="10:12" x14ac:dyDescent="0.25">
      <c r="J1140"/>
      <c r="K1140"/>
      <c r="L1140"/>
    </row>
    <row r="1141" spans="10:12" x14ac:dyDescent="0.25">
      <c r="J1141"/>
      <c r="K1141"/>
      <c r="L1141"/>
    </row>
    <row r="1142" spans="10:12" x14ac:dyDescent="0.25">
      <c r="J1142"/>
      <c r="K1142"/>
      <c r="L1142"/>
    </row>
    <row r="1143" spans="10:12" x14ac:dyDescent="0.25">
      <c r="J1143"/>
      <c r="K1143"/>
      <c r="L1143"/>
    </row>
    <row r="1144" spans="10:12" x14ac:dyDescent="0.25">
      <c r="J1144"/>
      <c r="K1144"/>
      <c r="L1144"/>
    </row>
    <row r="1145" spans="10:12" x14ac:dyDescent="0.25">
      <c r="J1145"/>
      <c r="K1145"/>
      <c r="L1145"/>
    </row>
    <row r="1146" spans="10:12" x14ac:dyDescent="0.25">
      <c r="J1146"/>
      <c r="K1146"/>
      <c r="L1146"/>
    </row>
    <row r="1147" spans="10:12" x14ac:dyDescent="0.25">
      <c r="J1147"/>
      <c r="K1147"/>
      <c r="L1147"/>
    </row>
    <row r="1148" spans="10:12" x14ac:dyDescent="0.25">
      <c r="J1148"/>
      <c r="K1148"/>
      <c r="L1148"/>
    </row>
    <row r="1149" spans="10:12" x14ac:dyDescent="0.25">
      <c r="J1149"/>
      <c r="K1149"/>
      <c r="L1149"/>
    </row>
    <row r="1150" spans="10:12" x14ac:dyDescent="0.25">
      <c r="J1150"/>
      <c r="K1150"/>
      <c r="L1150"/>
    </row>
    <row r="1151" spans="10:12" x14ac:dyDescent="0.25">
      <c r="J1151"/>
      <c r="K1151"/>
      <c r="L1151"/>
    </row>
    <row r="1152" spans="10:12" x14ac:dyDescent="0.25">
      <c r="J1152"/>
      <c r="K1152"/>
      <c r="L1152"/>
    </row>
    <row r="1153" spans="10:12" x14ac:dyDescent="0.25">
      <c r="J1153"/>
      <c r="K1153"/>
      <c r="L1153"/>
    </row>
    <row r="1154" spans="10:12" x14ac:dyDescent="0.25">
      <c r="J1154"/>
      <c r="K1154"/>
      <c r="L1154"/>
    </row>
    <row r="1155" spans="10:12" x14ac:dyDescent="0.25">
      <c r="J1155"/>
      <c r="K1155"/>
      <c r="L1155"/>
    </row>
    <row r="1156" spans="10:12" x14ac:dyDescent="0.25">
      <c r="J1156"/>
      <c r="K1156"/>
      <c r="L1156"/>
    </row>
    <row r="1157" spans="10:12" x14ac:dyDescent="0.25">
      <c r="J1157"/>
      <c r="K1157"/>
      <c r="L1157"/>
    </row>
    <row r="1158" spans="10:12" x14ac:dyDescent="0.25">
      <c r="J1158"/>
      <c r="K1158"/>
      <c r="L1158"/>
    </row>
    <row r="1159" spans="10:12" x14ac:dyDescent="0.25">
      <c r="J1159"/>
      <c r="K1159"/>
      <c r="L1159"/>
    </row>
    <row r="1160" spans="10:12" x14ac:dyDescent="0.25">
      <c r="J1160"/>
      <c r="K1160"/>
      <c r="L1160"/>
    </row>
    <row r="1161" spans="10:12" x14ac:dyDescent="0.25">
      <c r="J1161"/>
      <c r="K1161"/>
      <c r="L1161"/>
    </row>
    <row r="1162" spans="10:12" x14ac:dyDescent="0.25">
      <c r="J1162"/>
      <c r="K1162"/>
      <c r="L1162"/>
    </row>
    <row r="1163" spans="10:12" x14ac:dyDescent="0.25">
      <c r="J1163"/>
      <c r="K1163"/>
      <c r="L1163"/>
    </row>
    <row r="1164" spans="10:12" x14ac:dyDescent="0.25">
      <c r="J1164"/>
      <c r="K1164"/>
      <c r="L1164"/>
    </row>
    <row r="1165" spans="10:12" x14ac:dyDescent="0.25">
      <c r="J1165"/>
      <c r="K1165"/>
      <c r="L1165"/>
    </row>
    <row r="1166" spans="10:12" x14ac:dyDescent="0.25">
      <c r="J1166"/>
      <c r="K1166"/>
      <c r="L1166"/>
    </row>
    <row r="1167" spans="10:12" x14ac:dyDescent="0.25">
      <c r="J1167"/>
      <c r="K1167"/>
      <c r="L1167"/>
    </row>
    <row r="1168" spans="10:12" x14ac:dyDescent="0.25">
      <c r="J1168"/>
      <c r="K1168"/>
      <c r="L1168"/>
    </row>
    <row r="1169" spans="10:12" x14ac:dyDescent="0.25">
      <c r="J1169"/>
      <c r="K1169"/>
      <c r="L1169"/>
    </row>
    <row r="1170" spans="10:12" x14ac:dyDescent="0.25">
      <c r="J1170"/>
      <c r="K1170"/>
      <c r="L1170"/>
    </row>
    <row r="1171" spans="10:12" x14ac:dyDescent="0.25">
      <c r="J1171"/>
      <c r="K1171"/>
      <c r="L1171"/>
    </row>
    <row r="1172" spans="10:12" x14ac:dyDescent="0.25">
      <c r="J1172"/>
      <c r="K1172"/>
      <c r="L1172"/>
    </row>
    <row r="1173" spans="10:12" x14ac:dyDescent="0.25">
      <c r="J1173"/>
      <c r="K1173"/>
      <c r="L1173"/>
    </row>
    <row r="1174" spans="10:12" x14ac:dyDescent="0.25">
      <c r="J1174"/>
      <c r="K1174"/>
      <c r="L1174"/>
    </row>
    <row r="1175" spans="10:12" x14ac:dyDescent="0.25">
      <c r="J1175"/>
      <c r="K1175"/>
      <c r="L1175"/>
    </row>
    <row r="1176" spans="10:12" x14ac:dyDescent="0.25">
      <c r="J1176"/>
      <c r="K1176"/>
      <c r="L1176"/>
    </row>
    <row r="1177" spans="10:12" x14ac:dyDescent="0.25">
      <c r="J1177"/>
      <c r="K1177"/>
      <c r="L1177"/>
    </row>
    <row r="1178" spans="10:12" x14ac:dyDescent="0.25">
      <c r="J1178"/>
      <c r="K1178"/>
      <c r="L1178"/>
    </row>
    <row r="1179" spans="10:12" x14ac:dyDescent="0.25">
      <c r="J1179"/>
      <c r="K1179"/>
      <c r="L1179"/>
    </row>
    <row r="1180" spans="10:12" x14ac:dyDescent="0.25">
      <c r="J1180"/>
      <c r="K1180"/>
      <c r="L1180"/>
    </row>
    <row r="1181" spans="10:12" x14ac:dyDescent="0.25">
      <c r="J1181"/>
      <c r="K1181"/>
      <c r="L1181"/>
    </row>
    <row r="1182" spans="10:12" x14ac:dyDescent="0.25">
      <c r="J1182"/>
      <c r="K1182"/>
      <c r="L1182"/>
    </row>
    <row r="1183" spans="10:12" x14ac:dyDescent="0.25">
      <c r="J1183"/>
      <c r="K1183"/>
      <c r="L1183"/>
    </row>
    <row r="1184" spans="10:12" x14ac:dyDescent="0.25">
      <c r="J1184"/>
      <c r="K1184"/>
      <c r="L1184"/>
    </row>
    <row r="1185" spans="10:12" x14ac:dyDescent="0.25">
      <c r="J1185"/>
      <c r="K1185"/>
      <c r="L1185"/>
    </row>
    <row r="1186" spans="10:12" x14ac:dyDescent="0.25">
      <c r="J1186"/>
      <c r="K1186"/>
      <c r="L1186"/>
    </row>
    <row r="1187" spans="10:12" x14ac:dyDescent="0.25">
      <c r="J1187"/>
      <c r="K1187"/>
      <c r="L1187"/>
    </row>
    <row r="1188" spans="10:12" x14ac:dyDescent="0.25">
      <c r="J1188"/>
      <c r="K1188"/>
      <c r="L1188"/>
    </row>
    <row r="1189" spans="10:12" x14ac:dyDescent="0.25">
      <c r="J1189"/>
      <c r="K1189"/>
      <c r="L1189"/>
    </row>
    <row r="1190" spans="10:12" x14ac:dyDescent="0.25">
      <c r="J1190"/>
      <c r="K1190"/>
      <c r="L1190"/>
    </row>
    <row r="1191" spans="10:12" x14ac:dyDescent="0.25">
      <c r="J1191"/>
      <c r="K1191"/>
      <c r="L1191"/>
    </row>
    <row r="1192" spans="10:12" x14ac:dyDescent="0.25">
      <c r="J1192"/>
      <c r="K1192"/>
      <c r="L1192"/>
    </row>
    <row r="1193" spans="10:12" x14ac:dyDescent="0.25">
      <c r="J1193"/>
      <c r="K1193"/>
      <c r="L1193"/>
    </row>
    <row r="1194" spans="10:12" x14ac:dyDescent="0.25">
      <c r="J1194"/>
      <c r="K1194"/>
      <c r="L1194"/>
    </row>
    <row r="1195" spans="10:12" x14ac:dyDescent="0.25">
      <c r="J1195"/>
      <c r="K1195"/>
      <c r="L1195"/>
    </row>
    <row r="1196" spans="10:12" x14ac:dyDescent="0.25">
      <c r="J1196"/>
      <c r="K1196"/>
      <c r="L1196"/>
    </row>
    <row r="1197" spans="10:12" x14ac:dyDescent="0.25">
      <c r="J1197"/>
      <c r="K1197"/>
      <c r="L1197"/>
    </row>
    <row r="1198" spans="10:12" x14ac:dyDescent="0.25">
      <c r="J1198"/>
      <c r="K1198"/>
      <c r="L1198"/>
    </row>
    <row r="1199" spans="10:12" x14ac:dyDescent="0.25">
      <c r="J1199"/>
      <c r="K1199"/>
      <c r="L1199"/>
    </row>
    <row r="1200" spans="10:12" x14ac:dyDescent="0.25">
      <c r="J1200"/>
      <c r="K1200"/>
      <c r="L1200"/>
    </row>
    <row r="1201" spans="10:12" x14ac:dyDescent="0.25">
      <c r="J1201"/>
      <c r="K1201"/>
      <c r="L1201"/>
    </row>
    <row r="1202" spans="10:12" x14ac:dyDescent="0.25">
      <c r="J1202"/>
      <c r="K1202"/>
      <c r="L1202"/>
    </row>
    <row r="1203" spans="10:12" x14ac:dyDescent="0.25">
      <c r="J1203"/>
      <c r="K1203"/>
      <c r="L1203"/>
    </row>
    <row r="1204" spans="10:12" x14ac:dyDescent="0.25">
      <c r="J1204"/>
      <c r="K1204"/>
      <c r="L1204"/>
    </row>
    <row r="1205" spans="10:12" x14ac:dyDescent="0.25">
      <c r="J1205"/>
      <c r="K1205"/>
      <c r="L1205"/>
    </row>
    <row r="1206" spans="10:12" x14ac:dyDescent="0.25">
      <c r="J1206"/>
      <c r="K1206"/>
      <c r="L1206"/>
    </row>
    <row r="1207" spans="10:12" x14ac:dyDescent="0.25">
      <c r="J1207"/>
      <c r="K1207"/>
      <c r="L1207"/>
    </row>
    <row r="1208" spans="10:12" x14ac:dyDescent="0.25">
      <c r="J1208"/>
      <c r="K1208"/>
      <c r="L1208"/>
    </row>
    <row r="1209" spans="10:12" x14ac:dyDescent="0.25">
      <c r="J1209"/>
      <c r="K1209"/>
      <c r="L1209"/>
    </row>
    <row r="1210" spans="10:12" x14ac:dyDescent="0.25">
      <c r="J1210"/>
      <c r="K1210"/>
      <c r="L1210"/>
    </row>
    <row r="1211" spans="10:12" x14ac:dyDescent="0.25">
      <c r="J1211"/>
      <c r="K1211"/>
      <c r="L1211"/>
    </row>
    <row r="1212" spans="10:12" x14ac:dyDescent="0.25">
      <c r="J1212"/>
      <c r="K1212"/>
      <c r="L1212"/>
    </row>
    <row r="1213" spans="10:12" x14ac:dyDescent="0.25">
      <c r="J1213"/>
      <c r="K1213"/>
      <c r="L1213"/>
    </row>
    <row r="1214" spans="10:12" x14ac:dyDescent="0.25">
      <c r="J1214"/>
      <c r="K1214"/>
      <c r="L1214"/>
    </row>
    <row r="1215" spans="10:12" x14ac:dyDescent="0.25">
      <c r="J1215"/>
      <c r="K1215"/>
      <c r="L1215"/>
    </row>
    <row r="1216" spans="10:12" x14ac:dyDescent="0.25">
      <c r="J1216"/>
      <c r="K1216"/>
      <c r="L1216"/>
    </row>
    <row r="1217" spans="10:12" x14ac:dyDescent="0.25">
      <c r="J1217"/>
      <c r="K1217"/>
      <c r="L1217"/>
    </row>
    <row r="1218" spans="10:12" x14ac:dyDescent="0.25">
      <c r="J1218"/>
      <c r="K1218"/>
      <c r="L1218"/>
    </row>
    <row r="1219" spans="10:12" x14ac:dyDescent="0.25">
      <c r="J1219"/>
      <c r="K1219"/>
      <c r="L1219"/>
    </row>
    <row r="1220" spans="10:12" x14ac:dyDescent="0.25">
      <c r="J1220"/>
      <c r="K1220"/>
      <c r="L1220"/>
    </row>
    <row r="1221" spans="10:12" x14ac:dyDescent="0.25">
      <c r="J1221"/>
      <c r="K1221"/>
      <c r="L1221"/>
    </row>
    <row r="1222" spans="10:12" x14ac:dyDescent="0.25">
      <c r="J1222"/>
      <c r="K1222"/>
      <c r="L1222"/>
    </row>
    <row r="1223" spans="10:12" x14ac:dyDescent="0.25">
      <c r="J1223"/>
      <c r="K1223"/>
      <c r="L1223"/>
    </row>
    <row r="1224" spans="10:12" x14ac:dyDescent="0.25">
      <c r="J1224"/>
      <c r="K1224"/>
      <c r="L1224"/>
    </row>
    <row r="1225" spans="10:12" x14ac:dyDescent="0.25">
      <c r="J1225"/>
      <c r="K1225"/>
      <c r="L1225"/>
    </row>
    <row r="1226" spans="10:12" x14ac:dyDescent="0.25">
      <c r="J1226"/>
      <c r="K1226"/>
      <c r="L1226"/>
    </row>
    <row r="1227" spans="10:12" x14ac:dyDescent="0.25">
      <c r="J1227"/>
      <c r="K1227"/>
      <c r="L1227"/>
    </row>
    <row r="1228" spans="10:12" x14ac:dyDescent="0.25">
      <c r="J1228"/>
      <c r="K1228"/>
      <c r="L1228"/>
    </row>
    <row r="1229" spans="10:12" x14ac:dyDescent="0.25">
      <c r="J1229"/>
      <c r="K1229"/>
      <c r="L1229"/>
    </row>
    <row r="1230" spans="10:12" x14ac:dyDescent="0.25">
      <c r="J1230"/>
      <c r="K1230"/>
      <c r="L1230"/>
    </row>
    <row r="1231" spans="10:12" x14ac:dyDescent="0.25">
      <c r="J1231"/>
      <c r="K1231"/>
      <c r="L1231"/>
    </row>
    <row r="1232" spans="10:12" x14ac:dyDescent="0.25">
      <c r="J1232"/>
      <c r="K1232"/>
      <c r="L1232"/>
    </row>
    <row r="1233" spans="10:12" x14ac:dyDescent="0.25">
      <c r="J1233"/>
      <c r="K1233"/>
      <c r="L1233"/>
    </row>
    <row r="1234" spans="10:12" x14ac:dyDescent="0.25">
      <c r="J1234"/>
      <c r="K1234"/>
      <c r="L1234"/>
    </row>
    <row r="1235" spans="10:12" x14ac:dyDescent="0.25">
      <c r="J1235"/>
      <c r="K1235"/>
      <c r="L1235"/>
    </row>
    <row r="1236" spans="10:12" x14ac:dyDescent="0.25">
      <c r="J1236"/>
      <c r="K1236"/>
      <c r="L1236"/>
    </row>
    <row r="1237" spans="10:12" x14ac:dyDescent="0.25">
      <c r="J1237"/>
      <c r="K1237"/>
      <c r="L1237"/>
    </row>
    <row r="1238" spans="10:12" x14ac:dyDescent="0.25">
      <c r="J1238"/>
      <c r="K1238"/>
      <c r="L1238"/>
    </row>
    <row r="1239" spans="10:12" x14ac:dyDescent="0.25">
      <c r="J1239"/>
      <c r="K1239"/>
      <c r="L1239"/>
    </row>
    <row r="1240" spans="10:12" x14ac:dyDescent="0.25">
      <c r="J1240"/>
      <c r="K1240"/>
      <c r="L1240"/>
    </row>
    <row r="1241" spans="10:12" x14ac:dyDescent="0.25">
      <c r="J1241"/>
      <c r="K1241"/>
      <c r="L1241"/>
    </row>
    <row r="1242" spans="10:12" x14ac:dyDescent="0.25">
      <c r="J1242"/>
      <c r="K1242"/>
      <c r="L1242"/>
    </row>
    <row r="1243" spans="10:12" x14ac:dyDescent="0.25">
      <c r="J1243"/>
      <c r="K1243"/>
      <c r="L1243"/>
    </row>
    <row r="1244" spans="10:12" x14ac:dyDescent="0.25">
      <c r="J1244"/>
      <c r="K1244"/>
      <c r="L1244"/>
    </row>
    <row r="1245" spans="10:12" x14ac:dyDescent="0.25">
      <c r="J1245"/>
      <c r="K1245"/>
      <c r="L1245"/>
    </row>
    <row r="1246" spans="10:12" x14ac:dyDescent="0.25">
      <c r="J1246"/>
      <c r="K1246"/>
      <c r="L1246"/>
    </row>
    <row r="1247" spans="10:12" x14ac:dyDescent="0.25">
      <c r="J1247"/>
      <c r="K1247"/>
      <c r="L1247"/>
    </row>
    <row r="1248" spans="10:12" x14ac:dyDescent="0.25">
      <c r="J1248"/>
      <c r="K1248"/>
      <c r="L1248"/>
    </row>
    <row r="1249" spans="10:12" x14ac:dyDescent="0.25">
      <c r="J1249"/>
      <c r="K1249"/>
      <c r="L1249"/>
    </row>
    <row r="1250" spans="10:12" x14ac:dyDescent="0.25">
      <c r="J1250"/>
      <c r="K1250"/>
      <c r="L1250"/>
    </row>
    <row r="1251" spans="10:12" x14ac:dyDescent="0.25">
      <c r="J1251"/>
      <c r="K1251"/>
      <c r="L1251"/>
    </row>
    <row r="1252" spans="10:12" x14ac:dyDescent="0.25">
      <c r="J1252"/>
      <c r="K1252"/>
      <c r="L1252"/>
    </row>
    <row r="1253" spans="10:12" x14ac:dyDescent="0.25">
      <c r="J1253"/>
      <c r="K1253"/>
      <c r="L1253"/>
    </row>
    <row r="1254" spans="10:12" x14ac:dyDescent="0.25">
      <c r="J1254"/>
      <c r="K1254"/>
      <c r="L1254"/>
    </row>
    <row r="1255" spans="10:12" x14ac:dyDescent="0.25">
      <c r="J1255"/>
      <c r="K1255"/>
      <c r="L1255"/>
    </row>
    <row r="1256" spans="10:12" x14ac:dyDescent="0.25">
      <c r="J1256"/>
      <c r="K1256"/>
      <c r="L1256"/>
    </row>
    <row r="1257" spans="10:12" x14ac:dyDescent="0.25">
      <c r="J1257"/>
      <c r="K1257"/>
      <c r="L1257"/>
    </row>
    <row r="1258" spans="10:12" x14ac:dyDescent="0.25">
      <c r="J1258"/>
      <c r="K1258"/>
      <c r="L1258"/>
    </row>
    <row r="1259" spans="10:12" x14ac:dyDescent="0.25">
      <c r="J1259"/>
      <c r="K1259"/>
      <c r="L1259"/>
    </row>
    <row r="1260" spans="10:12" x14ac:dyDescent="0.25">
      <c r="J1260"/>
      <c r="K1260"/>
      <c r="L1260"/>
    </row>
    <row r="1261" spans="10:12" x14ac:dyDescent="0.25">
      <c r="J1261"/>
      <c r="K1261"/>
      <c r="L1261"/>
    </row>
    <row r="1262" spans="10:12" x14ac:dyDescent="0.25">
      <c r="J1262"/>
      <c r="K1262"/>
      <c r="L1262"/>
    </row>
    <row r="1263" spans="10:12" x14ac:dyDescent="0.25">
      <c r="J1263"/>
      <c r="K1263"/>
      <c r="L1263"/>
    </row>
    <row r="1264" spans="10:12" x14ac:dyDescent="0.25">
      <c r="J1264"/>
      <c r="K1264"/>
      <c r="L1264"/>
    </row>
    <row r="1265" spans="10:12" x14ac:dyDescent="0.25">
      <c r="J1265"/>
      <c r="K1265"/>
      <c r="L1265"/>
    </row>
    <row r="1266" spans="10:12" x14ac:dyDescent="0.25">
      <c r="J1266"/>
      <c r="K1266"/>
      <c r="L1266"/>
    </row>
    <row r="1267" spans="10:12" x14ac:dyDescent="0.25">
      <c r="J1267"/>
      <c r="K1267"/>
      <c r="L1267"/>
    </row>
    <row r="1268" spans="10:12" x14ac:dyDescent="0.25">
      <c r="J1268"/>
      <c r="K1268"/>
      <c r="L1268"/>
    </row>
    <row r="1269" spans="10:12" x14ac:dyDescent="0.25">
      <c r="J1269"/>
      <c r="K1269"/>
      <c r="L1269"/>
    </row>
    <row r="1270" spans="10:12" x14ac:dyDescent="0.25">
      <c r="J1270"/>
      <c r="K1270"/>
      <c r="L1270"/>
    </row>
    <row r="1271" spans="10:12" x14ac:dyDescent="0.25">
      <c r="J1271"/>
      <c r="K1271"/>
      <c r="L1271"/>
    </row>
    <row r="1272" spans="10:12" x14ac:dyDescent="0.25">
      <c r="J1272"/>
      <c r="K1272"/>
      <c r="L1272"/>
    </row>
    <row r="1273" spans="10:12" x14ac:dyDescent="0.25">
      <c r="J1273"/>
      <c r="K1273"/>
      <c r="L1273"/>
    </row>
    <row r="1274" spans="10:12" x14ac:dyDescent="0.25">
      <c r="J1274"/>
      <c r="K1274"/>
      <c r="L1274"/>
    </row>
    <row r="1275" spans="10:12" x14ac:dyDescent="0.25">
      <c r="J1275"/>
      <c r="K1275"/>
      <c r="L1275"/>
    </row>
    <row r="1276" spans="10:12" x14ac:dyDescent="0.25">
      <c r="J1276"/>
      <c r="K1276"/>
      <c r="L1276"/>
    </row>
    <row r="1277" spans="10:12" x14ac:dyDescent="0.25">
      <c r="J1277"/>
      <c r="K1277"/>
      <c r="L1277"/>
    </row>
    <row r="1278" spans="10:12" x14ac:dyDescent="0.25">
      <c r="J1278"/>
      <c r="K1278"/>
      <c r="L1278"/>
    </row>
    <row r="1279" spans="10:12" x14ac:dyDescent="0.25">
      <c r="J1279"/>
      <c r="K1279"/>
      <c r="L1279"/>
    </row>
    <row r="1280" spans="10:12" x14ac:dyDescent="0.25">
      <c r="J1280"/>
      <c r="K1280"/>
      <c r="L1280"/>
    </row>
    <row r="1281" spans="10:12" x14ac:dyDescent="0.25">
      <c r="J1281"/>
      <c r="K1281"/>
      <c r="L1281"/>
    </row>
    <row r="1282" spans="10:12" x14ac:dyDescent="0.25">
      <c r="J1282"/>
      <c r="K1282"/>
      <c r="L1282"/>
    </row>
    <row r="1283" spans="10:12" x14ac:dyDescent="0.25">
      <c r="J1283"/>
      <c r="K1283"/>
      <c r="L1283"/>
    </row>
    <row r="1284" spans="10:12" x14ac:dyDescent="0.25">
      <c r="J1284"/>
      <c r="K1284"/>
      <c r="L1284"/>
    </row>
    <row r="1285" spans="10:12" x14ac:dyDescent="0.25">
      <c r="J1285"/>
      <c r="K1285"/>
      <c r="L1285"/>
    </row>
    <row r="1286" spans="10:12" x14ac:dyDescent="0.25">
      <c r="J1286"/>
      <c r="K1286"/>
      <c r="L1286"/>
    </row>
    <row r="1287" spans="10:12" x14ac:dyDescent="0.25">
      <c r="J1287"/>
      <c r="K1287"/>
      <c r="L1287"/>
    </row>
    <row r="1288" spans="10:12" x14ac:dyDescent="0.25">
      <c r="J1288"/>
      <c r="K1288"/>
      <c r="L1288"/>
    </row>
    <row r="1289" spans="10:12" x14ac:dyDescent="0.25">
      <c r="J1289"/>
      <c r="K1289"/>
      <c r="L1289"/>
    </row>
    <row r="1290" spans="10:12" x14ac:dyDescent="0.25">
      <c r="J1290"/>
      <c r="K1290"/>
      <c r="L1290"/>
    </row>
    <row r="1291" spans="10:12" x14ac:dyDescent="0.25">
      <c r="J1291"/>
      <c r="K1291"/>
      <c r="L1291"/>
    </row>
    <row r="1292" spans="10:12" x14ac:dyDescent="0.25">
      <c r="J1292"/>
      <c r="K1292"/>
      <c r="L1292"/>
    </row>
    <row r="1293" spans="10:12" x14ac:dyDescent="0.25">
      <c r="J1293"/>
      <c r="K1293"/>
      <c r="L1293"/>
    </row>
    <row r="1294" spans="10:12" x14ac:dyDescent="0.25">
      <c r="J1294"/>
      <c r="K1294"/>
      <c r="L1294"/>
    </row>
    <row r="1295" spans="10:12" x14ac:dyDescent="0.25">
      <c r="J1295"/>
      <c r="K1295"/>
      <c r="L1295"/>
    </row>
    <row r="1296" spans="10:12" x14ac:dyDescent="0.25">
      <c r="J1296"/>
      <c r="K1296"/>
      <c r="L1296"/>
    </row>
    <row r="1297" spans="10:12" x14ac:dyDescent="0.25">
      <c r="J1297"/>
      <c r="K1297"/>
      <c r="L1297"/>
    </row>
    <row r="1298" spans="10:12" x14ac:dyDescent="0.25">
      <c r="J1298"/>
      <c r="K1298"/>
      <c r="L1298"/>
    </row>
    <row r="1299" spans="10:12" x14ac:dyDescent="0.25">
      <c r="J1299"/>
      <c r="K1299"/>
      <c r="L1299"/>
    </row>
    <row r="1300" spans="10:12" x14ac:dyDescent="0.25">
      <c r="J1300"/>
      <c r="K1300"/>
      <c r="L1300"/>
    </row>
    <row r="1301" spans="10:12" x14ac:dyDescent="0.25">
      <c r="J1301"/>
      <c r="K1301"/>
      <c r="L1301"/>
    </row>
    <row r="1302" spans="10:12" x14ac:dyDescent="0.25">
      <c r="J1302"/>
      <c r="K1302"/>
      <c r="L1302"/>
    </row>
    <row r="1303" spans="10:12" x14ac:dyDescent="0.25">
      <c r="J1303"/>
      <c r="K1303"/>
      <c r="L1303"/>
    </row>
    <row r="1304" spans="10:12" x14ac:dyDescent="0.25">
      <c r="J1304"/>
      <c r="K1304"/>
      <c r="L1304"/>
    </row>
    <row r="1305" spans="10:12" x14ac:dyDescent="0.25">
      <c r="J1305"/>
      <c r="K1305"/>
      <c r="L1305"/>
    </row>
    <row r="1306" spans="10:12" x14ac:dyDescent="0.25">
      <c r="J1306"/>
      <c r="K1306"/>
      <c r="L1306"/>
    </row>
    <row r="1307" spans="10:12" x14ac:dyDescent="0.25">
      <c r="J1307"/>
      <c r="K1307"/>
      <c r="L1307"/>
    </row>
    <row r="1308" spans="10:12" x14ac:dyDescent="0.25">
      <c r="J1308"/>
      <c r="K1308"/>
      <c r="L1308"/>
    </row>
    <row r="1309" spans="10:12" x14ac:dyDescent="0.25">
      <c r="J1309"/>
      <c r="K1309"/>
      <c r="L1309"/>
    </row>
    <row r="1310" spans="10:12" x14ac:dyDescent="0.25">
      <c r="J1310"/>
      <c r="K1310"/>
      <c r="L1310"/>
    </row>
    <row r="1311" spans="10:12" x14ac:dyDescent="0.25">
      <c r="J1311"/>
      <c r="K1311"/>
      <c r="L1311"/>
    </row>
    <row r="1312" spans="10:12" x14ac:dyDescent="0.25">
      <c r="J1312"/>
      <c r="K1312"/>
      <c r="L1312"/>
    </row>
    <row r="1313" spans="10:12" x14ac:dyDescent="0.25">
      <c r="J1313"/>
      <c r="K1313"/>
      <c r="L1313"/>
    </row>
    <row r="1314" spans="10:12" x14ac:dyDescent="0.25">
      <c r="J1314"/>
      <c r="K1314"/>
      <c r="L1314"/>
    </row>
    <row r="1315" spans="10:12" x14ac:dyDescent="0.25">
      <c r="J1315"/>
      <c r="K1315"/>
      <c r="L1315"/>
    </row>
    <row r="1316" spans="10:12" x14ac:dyDescent="0.25">
      <c r="J1316"/>
      <c r="K1316"/>
      <c r="L1316"/>
    </row>
    <row r="1317" spans="10:12" x14ac:dyDescent="0.25">
      <c r="J1317"/>
      <c r="K1317"/>
      <c r="L1317"/>
    </row>
    <row r="1318" spans="10:12" x14ac:dyDescent="0.25">
      <c r="J1318"/>
      <c r="K1318"/>
      <c r="L1318"/>
    </row>
    <row r="1319" spans="10:12" x14ac:dyDescent="0.25">
      <c r="J1319"/>
      <c r="K1319"/>
      <c r="L1319"/>
    </row>
    <row r="1320" spans="10:12" x14ac:dyDescent="0.25">
      <c r="J1320"/>
      <c r="K1320"/>
      <c r="L1320"/>
    </row>
    <row r="1321" spans="10:12" x14ac:dyDescent="0.25">
      <c r="J1321"/>
      <c r="K1321"/>
      <c r="L1321"/>
    </row>
    <row r="1322" spans="10:12" x14ac:dyDescent="0.25">
      <c r="J1322"/>
      <c r="K1322"/>
      <c r="L1322"/>
    </row>
    <row r="1323" spans="10:12" x14ac:dyDescent="0.25">
      <c r="J1323"/>
      <c r="K1323"/>
      <c r="L1323"/>
    </row>
    <row r="1324" spans="10:12" x14ac:dyDescent="0.25">
      <c r="J1324"/>
      <c r="K1324"/>
      <c r="L1324"/>
    </row>
    <row r="1325" spans="10:12" x14ac:dyDescent="0.25">
      <c r="J1325"/>
      <c r="K1325"/>
      <c r="L1325"/>
    </row>
    <row r="1326" spans="10:12" x14ac:dyDescent="0.25">
      <c r="J1326"/>
      <c r="K1326"/>
      <c r="L1326"/>
    </row>
    <row r="1327" spans="10:12" x14ac:dyDescent="0.25">
      <c r="J1327"/>
      <c r="K1327"/>
      <c r="L1327"/>
    </row>
    <row r="1328" spans="10:12" x14ac:dyDescent="0.25">
      <c r="J1328"/>
      <c r="K1328"/>
      <c r="L1328"/>
    </row>
    <row r="1329" spans="10:12" x14ac:dyDescent="0.25">
      <c r="J1329"/>
      <c r="K1329"/>
      <c r="L1329"/>
    </row>
    <row r="1330" spans="10:12" x14ac:dyDescent="0.25">
      <c r="J1330"/>
      <c r="K1330"/>
      <c r="L1330"/>
    </row>
    <row r="1331" spans="10:12" x14ac:dyDescent="0.25">
      <c r="J1331"/>
      <c r="K1331"/>
      <c r="L1331"/>
    </row>
    <row r="1332" spans="10:12" x14ac:dyDescent="0.25">
      <c r="J1332"/>
      <c r="K1332"/>
      <c r="L1332"/>
    </row>
    <row r="1333" spans="10:12" x14ac:dyDescent="0.25">
      <c r="J1333"/>
      <c r="K1333"/>
      <c r="L1333"/>
    </row>
    <row r="1334" spans="10:12" x14ac:dyDescent="0.25">
      <c r="J1334"/>
      <c r="K1334"/>
      <c r="L1334"/>
    </row>
    <row r="1335" spans="10:12" x14ac:dyDescent="0.25">
      <c r="J1335"/>
      <c r="K1335"/>
      <c r="L1335"/>
    </row>
    <row r="1336" spans="10:12" x14ac:dyDescent="0.25">
      <c r="J1336"/>
      <c r="K1336"/>
      <c r="L1336"/>
    </row>
    <row r="1337" spans="10:12" x14ac:dyDescent="0.25">
      <c r="J1337"/>
      <c r="K1337"/>
      <c r="L1337"/>
    </row>
    <row r="1338" spans="10:12" x14ac:dyDescent="0.25">
      <c r="J1338"/>
      <c r="K1338"/>
      <c r="L1338"/>
    </row>
    <row r="1339" spans="10:12" x14ac:dyDescent="0.25">
      <c r="J1339"/>
      <c r="K1339"/>
      <c r="L1339"/>
    </row>
    <row r="1340" spans="10:12" x14ac:dyDescent="0.25">
      <c r="J1340"/>
      <c r="K1340"/>
      <c r="L1340"/>
    </row>
    <row r="1341" spans="10:12" x14ac:dyDescent="0.25">
      <c r="J1341"/>
      <c r="K1341"/>
      <c r="L1341"/>
    </row>
    <row r="1342" spans="10:12" x14ac:dyDescent="0.25">
      <c r="J1342"/>
      <c r="K1342"/>
      <c r="L1342"/>
    </row>
    <row r="1343" spans="10:12" x14ac:dyDescent="0.25">
      <c r="J1343"/>
      <c r="K1343"/>
      <c r="L1343"/>
    </row>
    <row r="1344" spans="10:12" x14ac:dyDescent="0.25">
      <c r="J1344"/>
      <c r="K1344"/>
      <c r="L1344"/>
    </row>
    <row r="1345" spans="10:12" x14ac:dyDescent="0.25">
      <c r="J1345"/>
      <c r="K1345"/>
      <c r="L1345"/>
    </row>
    <row r="1346" spans="10:12" x14ac:dyDescent="0.25">
      <c r="J1346"/>
      <c r="K1346"/>
      <c r="L1346"/>
    </row>
    <row r="1347" spans="10:12" x14ac:dyDescent="0.25">
      <c r="J1347"/>
      <c r="K1347"/>
      <c r="L1347"/>
    </row>
    <row r="1348" spans="10:12" x14ac:dyDescent="0.25">
      <c r="J1348"/>
      <c r="K1348"/>
      <c r="L1348"/>
    </row>
    <row r="1349" spans="10:12" x14ac:dyDescent="0.25">
      <c r="J1349"/>
      <c r="K1349"/>
      <c r="L1349"/>
    </row>
    <row r="1350" spans="10:12" x14ac:dyDescent="0.25">
      <c r="J1350"/>
      <c r="K1350"/>
      <c r="L1350"/>
    </row>
    <row r="1351" spans="10:12" x14ac:dyDescent="0.25">
      <c r="J1351"/>
      <c r="K1351"/>
      <c r="L1351"/>
    </row>
    <row r="1352" spans="10:12" x14ac:dyDescent="0.25">
      <c r="J1352"/>
      <c r="K1352"/>
      <c r="L1352"/>
    </row>
    <row r="1353" spans="10:12" x14ac:dyDescent="0.25">
      <c r="J1353"/>
      <c r="K1353"/>
      <c r="L1353"/>
    </row>
    <row r="1354" spans="10:12" x14ac:dyDescent="0.25">
      <c r="J1354"/>
      <c r="K1354"/>
      <c r="L1354"/>
    </row>
    <row r="1355" spans="10:12" x14ac:dyDescent="0.25">
      <c r="J1355"/>
      <c r="K1355"/>
      <c r="L1355"/>
    </row>
    <row r="1356" spans="10:12" x14ac:dyDescent="0.25">
      <c r="J1356"/>
      <c r="K1356"/>
      <c r="L1356"/>
    </row>
    <row r="1357" spans="10:12" x14ac:dyDescent="0.25">
      <c r="J1357"/>
      <c r="K1357"/>
      <c r="L1357"/>
    </row>
    <row r="1358" spans="10:12" x14ac:dyDescent="0.25">
      <c r="J1358"/>
      <c r="K1358"/>
      <c r="L1358"/>
    </row>
    <row r="1359" spans="10:12" x14ac:dyDescent="0.25">
      <c r="J1359"/>
      <c r="K1359"/>
      <c r="L1359"/>
    </row>
    <row r="1360" spans="10:12" x14ac:dyDescent="0.25">
      <c r="J1360"/>
      <c r="K1360"/>
      <c r="L1360"/>
    </row>
    <row r="1361" spans="10:12" x14ac:dyDescent="0.25">
      <c r="J1361"/>
      <c r="K1361"/>
      <c r="L1361"/>
    </row>
    <row r="1362" spans="10:12" x14ac:dyDescent="0.25">
      <c r="J1362"/>
      <c r="K1362"/>
      <c r="L1362"/>
    </row>
    <row r="1363" spans="10:12" x14ac:dyDescent="0.25">
      <c r="J1363"/>
      <c r="K1363"/>
      <c r="L1363"/>
    </row>
    <row r="1364" spans="10:12" x14ac:dyDescent="0.25">
      <c r="J1364"/>
      <c r="K1364"/>
      <c r="L1364"/>
    </row>
    <row r="1365" spans="10:12" x14ac:dyDescent="0.25">
      <c r="J1365"/>
      <c r="K1365"/>
      <c r="L1365"/>
    </row>
    <row r="1366" spans="10:12" x14ac:dyDescent="0.25">
      <c r="J1366"/>
      <c r="K1366"/>
      <c r="L1366"/>
    </row>
    <row r="1367" spans="10:12" x14ac:dyDescent="0.25">
      <c r="J1367"/>
      <c r="K1367"/>
      <c r="L1367"/>
    </row>
    <row r="1368" spans="10:12" x14ac:dyDescent="0.25">
      <c r="J1368"/>
      <c r="K1368"/>
      <c r="L1368"/>
    </row>
    <row r="1369" spans="10:12" x14ac:dyDescent="0.25">
      <c r="J1369"/>
      <c r="K1369"/>
      <c r="L1369"/>
    </row>
    <row r="1370" spans="10:12" x14ac:dyDescent="0.25">
      <c r="J1370"/>
      <c r="K1370"/>
      <c r="L1370"/>
    </row>
    <row r="1371" spans="10:12" x14ac:dyDescent="0.25">
      <c r="J1371"/>
      <c r="K1371"/>
      <c r="L1371"/>
    </row>
    <row r="1372" spans="10:12" x14ac:dyDescent="0.25">
      <c r="J1372"/>
      <c r="K1372"/>
      <c r="L1372"/>
    </row>
    <row r="1373" spans="10:12" x14ac:dyDescent="0.25">
      <c r="J1373"/>
      <c r="K1373"/>
      <c r="L1373"/>
    </row>
    <row r="1374" spans="10:12" x14ac:dyDescent="0.25">
      <c r="J1374"/>
      <c r="K1374"/>
      <c r="L1374"/>
    </row>
    <row r="1375" spans="10:12" x14ac:dyDescent="0.25">
      <c r="J1375"/>
      <c r="K1375"/>
      <c r="L1375"/>
    </row>
    <row r="1376" spans="10:12" x14ac:dyDescent="0.25">
      <c r="J1376"/>
      <c r="K1376"/>
      <c r="L1376"/>
    </row>
    <row r="1377" spans="10:12" x14ac:dyDescent="0.25">
      <c r="J1377"/>
      <c r="K1377"/>
      <c r="L1377"/>
    </row>
    <row r="1378" spans="10:12" x14ac:dyDescent="0.25">
      <c r="J1378"/>
      <c r="K1378"/>
      <c r="L1378"/>
    </row>
    <row r="1379" spans="10:12" x14ac:dyDescent="0.25">
      <c r="J1379"/>
      <c r="K1379"/>
      <c r="L1379"/>
    </row>
    <row r="1380" spans="10:12" x14ac:dyDescent="0.25">
      <c r="J1380"/>
      <c r="K1380"/>
      <c r="L1380"/>
    </row>
    <row r="1381" spans="10:12" x14ac:dyDescent="0.25">
      <c r="J1381"/>
      <c r="K1381"/>
      <c r="L1381"/>
    </row>
    <row r="1382" spans="10:12" x14ac:dyDescent="0.25">
      <c r="J1382"/>
      <c r="K1382"/>
      <c r="L1382"/>
    </row>
    <row r="1383" spans="10:12" x14ac:dyDescent="0.25">
      <c r="J1383"/>
      <c r="K1383"/>
      <c r="L1383"/>
    </row>
    <row r="1384" spans="10:12" x14ac:dyDescent="0.25">
      <c r="J1384"/>
      <c r="K1384"/>
      <c r="L1384"/>
    </row>
    <row r="1385" spans="10:12" x14ac:dyDescent="0.25">
      <c r="J1385"/>
      <c r="K1385"/>
      <c r="L1385"/>
    </row>
    <row r="1386" spans="10:12" x14ac:dyDescent="0.25">
      <c r="J1386"/>
      <c r="K1386"/>
      <c r="L1386"/>
    </row>
    <row r="1387" spans="10:12" x14ac:dyDescent="0.25">
      <c r="J1387"/>
      <c r="K1387"/>
      <c r="L1387"/>
    </row>
    <row r="1388" spans="10:12" x14ac:dyDescent="0.25">
      <c r="J1388"/>
      <c r="K1388"/>
      <c r="L1388"/>
    </row>
    <row r="1389" spans="10:12" x14ac:dyDescent="0.25">
      <c r="J1389"/>
      <c r="K1389"/>
      <c r="L1389"/>
    </row>
    <row r="1390" spans="10:12" x14ac:dyDescent="0.25">
      <c r="J1390"/>
      <c r="K1390"/>
      <c r="L1390"/>
    </row>
    <row r="1391" spans="10:12" x14ac:dyDescent="0.25">
      <c r="J1391"/>
      <c r="K1391"/>
      <c r="L1391"/>
    </row>
    <row r="1392" spans="10:12" x14ac:dyDescent="0.25">
      <c r="J1392"/>
      <c r="K1392"/>
      <c r="L1392"/>
    </row>
    <row r="1393" spans="10:12" x14ac:dyDescent="0.25">
      <c r="J1393"/>
      <c r="K1393"/>
      <c r="L1393"/>
    </row>
    <row r="1394" spans="10:12" x14ac:dyDescent="0.25">
      <c r="J1394"/>
      <c r="K1394"/>
      <c r="L1394"/>
    </row>
    <row r="1395" spans="10:12" x14ac:dyDescent="0.25">
      <c r="J1395"/>
      <c r="K1395"/>
      <c r="L1395"/>
    </row>
    <row r="1396" spans="10:12" x14ac:dyDescent="0.25">
      <c r="J1396"/>
      <c r="K1396"/>
      <c r="L1396"/>
    </row>
    <row r="1397" spans="10:12" x14ac:dyDescent="0.25">
      <c r="J1397"/>
      <c r="K1397"/>
      <c r="L1397"/>
    </row>
    <row r="1398" spans="10:12" x14ac:dyDescent="0.25">
      <c r="J1398"/>
      <c r="K1398"/>
      <c r="L1398"/>
    </row>
    <row r="1399" spans="10:12" x14ac:dyDescent="0.25">
      <c r="J1399"/>
      <c r="K1399"/>
      <c r="L1399"/>
    </row>
    <row r="1400" spans="10:12" x14ac:dyDescent="0.25">
      <c r="J1400"/>
      <c r="K1400"/>
      <c r="L1400"/>
    </row>
    <row r="1401" spans="10:12" x14ac:dyDescent="0.25">
      <c r="J1401"/>
      <c r="K1401"/>
      <c r="L1401"/>
    </row>
    <row r="1402" spans="10:12" x14ac:dyDescent="0.25">
      <c r="J1402"/>
      <c r="K1402"/>
      <c r="L1402"/>
    </row>
    <row r="1403" spans="10:12" x14ac:dyDescent="0.25">
      <c r="J1403"/>
      <c r="K1403"/>
      <c r="L1403"/>
    </row>
    <row r="1404" spans="10:12" x14ac:dyDescent="0.25">
      <c r="J1404"/>
      <c r="K1404"/>
      <c r="L1404"/>
    </row>
    <row r="1405" spans="10:12" x14ac:dyDescent="0.25">
      <c r="J1405"/>
      <c r="K1405"/>
      <c r="L1405"/>
    </row>
    <row r="1406" spans="10:12" x14ac:dyDescent="0.25">
      <c r="J1406"/>
      <c r="K1406"/>
      <c r="L1406"/>
    </row>
    <row r="1407" spans="10:12" x14ac:dyDescent="0.25">
      <c r="J1407"/>
      <c r="K1407"/>
      <c r="L1407"/>
    </row>
    <row r="1408" spans="10:12" x14ac:dyDescent="0.25">
      <c r="J1408"/>
      <c r="K1408"/>
      <c r="L1408"/>
    </row>
    <row r="1409" spans="10:12" x14ac:dyDescent="0.25">
      <c r="J1409"/>
      <c r="K1409"/>
      <c r="L1409"/>
    </row>
    <row r="1410" spans="10:12" x14ac:dyDescent="0.25">
      <c r="J1410"/>
      <c r="K1410"/>
      <c r="L1410"/>
    </row>
    <row r="1411" spans="10:12" x14ac:dyDescent="0.25">
      <c r="J1411"/>
      <c r="K1411"/>
      <c r="L1411"/>
    </row>
    <row r="1412" spans="10:12" x14ac:dyDescent="0.25">
      <c r="J1412"/>
      <c r="K1412"/>
      <c r="L1412"/>
    </row>
    <row r="1413" spans="10:12" x14ac:dyDescent="0.25">
      <c r="J1413"/>
      <c r="K1413"/>
      <c r="L1413"/>
    </row>
    <row r="1414" spans="10:12" x14ac:dyDescent="0.25">
      <c r="J1414"/>
      <c r="K1414"/>
      <c r="L1414"/>
    </row>
    <row r="1415" spans="10:12" x14ac:dyDescent="0.25">
      <c r="J1415"/>
      <c r="K1415"/>
      <c r="L1415"/>
    </row>
    <row r="1416" spans="10:12" x14ac:dyDescent="0.25">
      <c r="J1416"/>
      <c r="K1416"/>
      <c r="L1416"/>
    </row>
    <row r="1417" spans="10:12" x14ac:dyDescent="0.25">
      <c r="J1417"/>
      <c r="K1417"/>
      <c r="L1417"/>
    </row>
    <row r="1418" spans="10:12" x14ac:dyDescent="0.25">
      <c r="J1418"/>
      <c r="K1418"/>
      <c r="L1418"/>
    </row>
    <row r="1419" spans="10:12" x14ac:dyDescent="0.25">
      <c r="J1419"/>
      <c r="K1419"/>
      <c r="L1419"/>
    </row>
    <row r="1420" spans="10:12" x14ac:dyDescent="0.25">
      <c r="J1420"/>
      <c r="K1420"/>
      <c r="L1420"/>
    </row>
    <row r="1421" spans="10:12" x14ac:dyDescent="0.25">
      <c r="J1421"/>
      <c r="K1421"/>
      <c r="L1421"/>
    </row>
    <row r="1422" spans="10:12" x14ac:dyDescent="0.25">
      <c r="J1422"/>
      <c r="K1422"/>
      <c r="L1422"/>
    </row>
    <row r="1423" spans="10:12" x14ac:dyDescent="0.25">
      <c r="J1423"/>
      <c r="K1423"/>
      <c r="L1423"/>
    </row>
    <row r="1424" spans="10:12" x14ac:dyDescent="0.25">
      <c r="J1424"/>
      <c r="K1424"/>
      <c r="L1424"/>
    </row>
    <row r="1425" spans="10:12" x14ac:dyDescent="0.25">
      <c r="J1425"/>
      <c r="K1425"/>
      <c r="L1425"/>
    </row>
    <row r="1426" spans="10:12" x14ac:dyDescent="0.25">
      <c r="J1426"/>
      <c r="K1426"/>
      <c r="L1426"/>
    </row>
    <row r="1427" spans="10:12" x14ac:dyDescent="0.25">
      <c r="J1427"/>
      <c r="K1427"/>
      <c r="L1427"/>
    </row>
    <row r="1428" spans="10:12" x14ac:dyDescent="0.25">
      <c r="J1428"/>
      <c r="K1428"/>
      <c r="L1428"/>
    </row>
    <row r="1429" spans="10:12" x14ac:dyDescent="0.25">
      <c r="J1429"/>
      <c r="K1429"/>
      <c r="L1429"/>
    </row>
    <row r="1430" spans="10:12" x14ac:dyDescent="0.25">
      <c r="J1430"/>
      <c r="K1430"/>
      <c r="L1430"/>
    </row>
    <row r="1431" spans="10:12" x14ac:dyDescent="0.25">
      <c r="J1431"/>
      <c r="K1431"/>
      <c r="L1431"/>
    </row>
    <row r="1432" spans="10:12" x14ac:dyDescent="0.25">
      <c r="J1432"/>
      <c r="K1432"/>
      <c r="L1432"/>
    </row>
    <row r="1433" spans="10:12" x14ac:dyDescent="0.25">
      <c r="J1433"/>
      <c r="K1433"/>
      <c r="L1433"/>
    </row>
    <row r="1434" spans="10:12" x14ac:dyDescent="0.25">
      <c r="J1434"/>
      <c r="K1434"/>
      <c r="L1434"/>
    </row>
    <row r="1435" spans="10:12" x14ac:dyDescent="0.25">
      <c r="J1435"/>
      <c r="K1435"/>
      <c r="L1435"/>
    </row>
    <row r="1436" spans="10:12" x14ac:dyDescent="0.25">
      <c r="J1436"/>
      <c r="K1436"/>
      <c r="L1436"/>
    </row>
    <row r="1437" spans="10:12" x14ac:dyDescent="0.25">
      <c r="J1437"/>
      <c r="K1437"/>
      <c r="L1437"/>
    </row>
    <row r="1438" spans="10:12" x14ac:dyDescent="0.25">
      <c r="J1438"/>
      <c r="K1438"/>
      <c r="L1438"/>
    </row>
    <row r="1439" spans="10:12" x14ac:dyDescent="0.25">
      <c r="J1439"/>
      <c r="K1439"/>
      <c r="L1439"/>
    </row>
    <row r="1440" spans="10:12" x14ac:dyDescent="0.25">
      <c r="J1440"/>
      <c r="K1440"/>
      <c r="L1440"/>
    </row>
    <row r="1441" spans="10:12" x14ac:dyDescent="0.25">
      <c r="J1441"/>
      <c r="K1441"/>
      <c r="L1441"/>
    </row>
    <row r="1442" spans="10:12" x14ac:dyDescent="0.25">
      <c r="J1442"/>
      <c r="K1442"/>
      <c r="L1442"/>
    </row>
    <row r="1443" spans="10:12" x14ac:dyDescent="0.25">
      <c r="J1443"/>
      <c r="K1443"/>
      <c r="L1443"/>
    </row>
    <row r="1444" spans="10:12" x14ac:dyDescent="0.25">
      <c r="J1444"/>
      <c r="K1444"/>
      <c r="L1444"/>
    </row>
    <row r="1445" spans="10:12" x14ac:dyDescent="0.25">
      <c r="J1445"/>
      <c r="K1445"/>
      <c r="L1445"/>
    </row>
    <row r="1446" spans="10:12" x14ac:dyDescent="0.25">
      <c r="J1446"/>
      <c r="K1446"/>
      <c r="L1446"/>
    </row>
    <row r="1447" spans="10:12" x14ac:dyDescent="0.25">
      <c r="J1447"/>
      <c r="K1447"/>
      <c r="L1447"/>
    </row>
    <row r="1448" spans="10:12" x14ac:dyDescent="0.25">
      <c r="J1448"/>
      <c r="K1448"/>
      <c r="L1448"/>
    </row>
    <row r="1449" spans="10:12" x14ac:dyDescent="0.25">
      <c r="J1449"/>
      <c r="K1449"/>
      <c r="L1449"/>
    </row>
    <row r="1450" spans="10:12" x14ac:dyDescent="0.25">
      <c r="J1450"/>
      <c r="K1450"/>
      <c r="L1450"/>
    </row>
    <row r="1451" spans="10:12" x14ac:dyDescent="0.25">
      <c r="J1451"/>
      <c r="K1451"/>
      <c r="L1451"/>
    </row>
    <row r="1452" spans="10:12" x14ac:dyDescent="0.25">
      <c r="J1452"/>
      <c r="K1452"/>
      <c r="L1452"/>
    </row>
    <row r="1453" spans="10:12" x14ac:dyDescent="0.25">
      <c r="J1453"/>
      <c r="K1453"/>
      <c r="L1453"/>
    </row>
    <row r="1454" spans="10:12" x14ac:dyDescent="0.25">
      <c r="J1454"/>
      <c r="K1454"/>
      <c r="L1454"/>
    </row>
    <row r="1455" spans="10:12" x14ac:dyDescent="0.25">
      <c r="J1455"/>
      <c r="K1455"/>
      <c r="L1455"/>
    </row>
    <row r="1456" spans="10:12" x14ac:dyDescent="0.25">
      <c r="J1456"/>
      <c r="K1456"/>
      <c r="L1456"/>
    </row>
    <row r="1457" spans="10:12" x14ac:dyDescent="0.25">
      <c r="J1457"/>
      <c r="K1457"/>
      <c r="L1457"/>
    </row>
    <row r="1458" spans="10:12" x14ac:dyDescent="0.25">
      <c r="J1458"/>
      <c r="K1458"/>
      <c r="L1458"/>
    </row>
    <row r="1459" spans="10:12" x14ac:dyDescent="0.25">
      <c r="J1459"/>
      <c r="K1459"/>
      <c r="L1459"/>
    </row>
    <row r="1460" spans="10:12" x14ac:dyDescent="0.25">
      <c r="J1460"/>
      <c r="K1460"/>
      <c r="L1460"/>
    </row>
    <row r="1461" spans="10:12" x14ac:dyDescent="0.25">
      <c r="J1461"/>
      <c r="K1461"/>
      <c r="L1461"/>
    </row>
    <row r="1462" spans="10:12" x14ac:dyDescent="0.25">
      <c r="J1462"/>
      <c r="K1462"/>
      <c r="L1462"/>
    </row>
    <row r="1463" spans="10:12" x14ac:dyDescent="0.25">
      <c r="J1463"/>
      <c r="K1463"/>
      <c r="L1463"/>
    </row>
    <row r="1464" spans="10:12" x14ac:dyDescent="0.25">
      <c r="J1464"/>
      <c r="K1464"/>
      <c r="L1464"/>
    </row>
    <row r="1465" spans="10:12" x14ac:dyDescent="0.25">
      <c r="J1465"/>
      <c r="K1465"/>
      <c r="L1465"/>
    </row>
    <row r="1466" spans="10:12" x14ac:dyDescent="0.25">
      <c r="J1466"/>
      <c r="K1466"/>
      <c r="L1466"/>
    </row>
    <row r="1467" spans="10:12" x14ac:dyDescent="0.25">
      <c r="J1467"/>
      <c r="K1467"/>
      <c r="L1467"/>
    </row>
    <row r="1468" spans="10:12" x14ac:dyDescent="0.25">
      <c r="J1468"/>
      <c r="K1468"/>
      <c r="L1468"/>
    </row>
    <row r="1469" spans="10:12" x14ac:dyDescent="0.25">
      <c r="J1469"/>
      <c r="K1469"/>
      <c r="L1469"/>
    </row>
    <row r="1470" spans="10:12" x14ac:dyDescent="0.25">
      <c r="J1470"/>
      <c r="K1470"/>
      <c r="L1470"/>
    </row>
    <row r="1471" spans="10:12" x14ac:dyDescent="0.25">
      <c r="J1471"/>
      <c r="K1471"/>
      <c r="L1471"/>
    </row>
    <row r="1472" spans="10:12" x14ac:dyDescent="0.25">
      <c r="J1472"/>
      <c r="K1472"/>
      <c r="L1472"/>
    </row>
    <row r="1473" spans="10:12" x14ac:dyDescent="0.25">
      <c r="J1473"/>
      <c r="K1473"/>
      <c r="L1473"/>
    </row>
    <row r="1474" spans="10:12" x14ac:dyDescent="0.25">
      <c r="J1474"/>
      <c r="K1474"/>
      <c r="L1474"/>
    </row>
    <row r="1475" spans="10:12" x14ac:dyDescent="0.25">
      <c r="J1475"/>
      <c r="K1475"/>
      <c r="L1475"/>
    </row>
    <row r="1476" spans="10:12" x14ac:dyDescent="0.25">
      <c r="J1476"/>
      <c r="K1476"/>
      <c r="L1476"/>
    </row>
    <row r="1477" spans="10:12" x14ac:dyDescent="0.25">
      <c r="J1477"/>
      <c r="K1477"/>
      <c r="L1477"/>
    </row>
    <row r="1478" spans="10:12" x14ac:dyDescent="0.25">
      <c r="J1478"/>
      <c r="K1478"/>
      <c r="L1478"/>
    </row>
    <row r="1479" spans="10:12" x14ac:dyDescent="0.25">
      <c r="J1479"/>
      <c r="K1479"/>
      <c r="L1479"/>
    </row>
    <row r="1480" spans="10:12" x14ac:dyDescent="0.25">
      <c r="J1480"/>
      <c r="K1480"/>
      <c r="L1480"/>
    </row>
    <row r="1481" spans="10:12" x14ac:dyDescent="0.25">
      <c r="J1481"/>
      <c r="K1481"/>
      <c r="L1481"/>
    </row>
    <row r="1482" spans="10:12" x14ac:dyDescent="0.25">
      <c r="J1482"/>
      <c r="K1482"/>
      <c r="L1482"/>
    </row>
    <row r="1483" spans="10:12" x14ac:dyDescent="0.25">
      <c r="J1483"/>
      <c r="K1483"/>
      <c r="L1483"/>
    </row>
    <row r="1484" spans="10:12" x14ac:dyDescent="0.25">
      <c r="J1484"/>
      <c r="K1484"/>
      <c r="L1484"/>
    </row>
    <row r="1485" spans="10:12" x14ac:dyDescent="0.25">
      <c r="J1485"/>
      <c r="K1485"/>
      <c r="L1485"/>
    </row>
    <row r="1486" spans="10:12" x14ac:dyDescent="0.25">
      <c r="J1486"/>
      <c r="K1486"/>
      <c r="L1486"/>
    </row>
    <row r="1487" spans="10:12" x14ac:dyDescent="0.25">
      <c r="J1487"/>
      <c r="K1487"/>
      <c r="L1487"/>
    </row>
    <row r="1488" spans="10:12" x14ac:dyDescent="0.25">
      <c r="J1488"/>
      <c r="K1488"/>
      <c r="L1488"/>
    </row>
    <row r="1489" spans="10:12" x14ac:dyDescent="0.25">
      <c r="J1489"/>
      <c r="K1489"/>
      <c r="L1489"/>
    </row>
    <row r="1490" spans="10:12" x14ac:dyDescent="0.25">
      <c r="J1490"/>
      <c r="K1490"/>
      <c r="L1490"/>
    </row>
    <row r="1491" spans="10:12" x14ac:dyDescent="0.25">
      <c r="J1491"/>
      <c r="K1491"/>
      <c r="L1491"/>
    </row>
    <row r="1492" spans="10:12" x14ac:dyDescent="0.25">
      <c r="J1492"/>
      <c r="K1492"/>
      <c r="L1492"/>
    </row>
    <row r="1493" spans="10:12" x14ac:dyDescent="0.25">
      <c r="J1493"/>
      <c r="K1493"/>
      <c r="L1493"/>
    </row>
    <row r="1494" spans="10:12" x14ac:dyDescent="0.25">
      <c r="J1494"/>
      <c r="K1494"/>
      <c r="L1494"/>
    </row>
    <row r="1495" spans="10:12" x14ac:dyDescent="0.25">
      <c r="J1495"/>
      <c r="K1495"/>
      <c r="L1495"/>
    </row>
    <row r="1496" spans="10:12" x14ac:dyDescent="0.25">
      <c r="J1496"/>
      <c r="K1496"/>
      <c r="L1496"/>
    </row>
    <row r="1497" spans="10:12" x14ac:dyDescent="0.25">
      <c r="J1497"/>
      <c r="K1497"/>
      <c r="L1497"/>
    </row>
    <row r="1498" spans="10:12" x14ac:dyDescent="0.25">
      <c r="J1498"/>
      <c r="K1498"/>
      <c r="L1498"/>
    </row>
    <row r="1499" spans="10:12" x14ac:dyDescent="0.25">
      <c r="J1499"/>
      <c r="K1499"/>
      <c r="L1499"/>
    </row>
    <row r="1500" spans="10:12" x14ac:dyDescent="0.25">
      <c r="J1500"/>
      <c r="K1500"/>
      <c r="L1500"/>
    </row>
    <row r="1501" spans="10:12" x14ac:dyDescent="0.25">
      <c r="J1501"/>
      <c r="K1501"/>
      <c r="L1501"/>
    </row>
    <row r="1502" spans="10:12" x14ac:dyDescent="0.25">
      <c r="J1502"/>
      <c r="K1502"/>
      <c r="L1502"/>
    </row>
    <row r="1503" spans="10:12" x14ac:dyDescent="0.25">
      <c r="J1503"/>
      <c r="K1503"/>
      <c r="L1503"/>
    </row>
    <row r="1504" spans="10:12" x14ac:dyDescent="0.25">
      <c r="J1504"/>
      <c r="K1504"/>
      <c r="L1504"/>
    </row>
    <row r="1505" spans="10:12" x14ac:dyDescent="0.25">
      <c r="J1505"/>
      <c r="K1505"/>
      <c r="L1505"/>
    </row>
    <row r="1506" spans="10:12" x14ac:dyDescent="0.25">
      <c r="J1506"/>
      <c r="K1506"/>
      <c r="L1506"/>
    </row>
    <row r="1507" spans="10:12" x14ac:dyDescent="0.25">
      <c r="J1507"/>
      <c r="K1507"/>
      <c r="L1507"/>
    </row>
    <row r="1508" spans="10:12" x14ac:dyDescent="0.25">
      <c r="J1508"/>
      <c r="K1508"/>
      <c r="L1508"/>
    </row>
    <row r="1509" spans="10:12" x14ac:dyDescent="0.25">
      <c r="J1509"/>
      <c r="K1509"/>
      <c r="L1509"/>
    </row>
    <row r="1510" spans="10:12" x14ac:dyDescent="0.25">
      <c r="J1510"/>
      <c r="K1510"/>
      <c r="L1510"/>
    </row>
    <row r="1511" spans="10:12" x14ac:dyDescent="0.25">
      <c r="J1511"/>
      <c r="K1511"/>
      <c r="L1511"/>
    </row>
    <row r="1512" spans="10:12" x14ac:dyDescent="0.25">
      <c r="J1512"/>
      <c r="K1512"/>
      <c r="L1512"/>
    </row>
    <row r="1513" spans="10:12" x14ac:dyDescent="0.25">
      <c r="J1513"/>
      <c r="K1513"/>
      <c r="L1513"/>
    </row>
    <row r="1514" spans="10:12" x14ac:dyDescent="0.25">
      <c r="J1514"/>
      <c r="K1514"/>
      <c r="L1514"/>
    </row>
    <row r="1515" spans="10:12" x14ac:dyDescent="0.25">
      <c r="J1515"/>
      <c r="K1515"/>
      <c r="L1515"/>
    </row>
    <row r="1516" spans="10:12" x14ac:dyDescent="0.25">
      <c r="J1516"/>
      <c r="K1516"/>
      <c r="L1516"/>
    </row>
    <row r="1517" spans="10:12" x14ac:dyDescent="0.25">
      <c r="J1517"/>
      <c r="K1517"/>
      <c r="L1517"/>
    </row>
    <row r="1518" spans="10:12" x14ac:dyDescent="0.25">
      <c r="J1518"/>
      <c r="K1518"/>
      <c r="L1518"/>
    </row>
    <row r="1519" spans="10:12" x14ac:dyDescent="0.25">
      <c r="J1519"/>
      <c r="K1519"/>
      <c r="L1519"/>
    </row>
    <row r="1520" spans="10:12" x14ac:dyDescent="0.25">
      <c r="J1520"/>
      <c r="K1520"/>
      <c r="L1520"/>
    </row>
    <row r="1521" spans="10:12" x14ac:dyDescent="0.25">
      <c r="J1521"/>
      <c r="K1521"/>
      <c r="L1521"/>
    </row>
    <row r="1522" spans="10:12" x14ac:dyDescent="0.25">
      <c r="J1522"/>
      <c r="K1522"/>
      <c r="L1522"/>
    </row>
    <row r="1523" spans="10:12" x14ac:dyDescent="0.25">
      <c r="J1523"/>
      <c r="K1523"/>
      <c r="L1523"/>
    </row>
    <row r="1524" spans="10:12" x14ac:dyDescent="0.25">
      <c r="J1524"/>
      <c r="K1524"/>
      <c r="L1524"/>
    </row>
    <row r="1525" spans="10:12" x14ac:dyDescent="0.25">
      <c r="J1525"/>
      <c r="K1525"/>
      <c r="L1525"/>
    </row>
    <row r="1526" spans="10:12" x14ac:dyDescent="0.25">
      <c r="J1526"/>
      <c r="K1526"/>
      <c r="L1526"/>
    </row>
    <row r="1527" spans="10:12" x14ac:dyDescent="0.25">
      <c r="J1527"/>
      <c r="K1527"/>
      <c r="L1527"/>
    </row>
    <row r="1528" spans="10:12" x14ac:dyDescent="0.25">
      <c r="J1528"/>
      <c r="K1528"/>
      <c r="L1528"/>
    </row>
    <row r="1529" spans="10:12" x14ac:dyDescent="0.25">
      <c r="J1529"/>
      <c r="K1529"/>
      <c r="L1529"/>
    </row>
    <row r="1530" spans="10:12" x14ac:dyDescent="0.25">
      <c r="J1530"/>
      <c r="K1530"/>
      <c r="L1530"/>
    </row>
    <row r="1531" spans="10:12" x14ac:dyDescent="0.25">
      <c r="J1531"/>
      <c r="K1531"/>
      <c r="L1531"/>
    </row>
    <row r="1532" spans="10:12" x14ac:dyDescent="0.25">
      <c r="J1532"/>
      <c r="K1532"/>
      <c r="L1532"/>
    </row>
    <row r="1533" spans="10:12" x14ac:dyDescent="0.25">
      <c r="J1533"/>
      <c r="K1533"/>
      <c r="L1533"/>
    </row>
    <row r="1534" spans="10:12" x14ac:dyDescent="0.25">
      <c r="J1534"/>
      <c r="K1534"/>
      <c r="L1534"/>
    </row>
    <row r="1535" spans="10:12" x14ac:dyDescent="0.25">
      <c r="J1535"/>
      <c r="K1535"/>
      <c r="L1535"/>
    </row>
    <row r="1536" spans="10:12" x14ac:dyDescent="0.25">
      <c r="J1536"/>
      <c r="K1536"/>
      <c r="L1536"/>
    </row>
    <row r="1537" spans="10:12" x14ac:dyDescent="0.25">
      <c r="J1537"/>
      <c r="K1537"/>
      <c r="L1537"/>
    </row>
    <row r="1538" spans="10:12" x14ac:dyDescent="0.25">
      <c r="J1538"/>
      <c r="K1538"/>
      <c r="L1538"/>
    </row>
    <row r="1539" spans="10:12" x14ac:dyDescent="0.25">
      <c r="J1539"/>
      <c r="K1539"/>
      <c r="L1539"/>
    </row>
    <row r="1540" spans="10:12" x14ac:dyDescent="0.25">
      <c r="J1540"/>
      <c r="K1540"/>
      <c r="L1540"/>
    </row>
    <row r="1541" spans="10:12" x14ac:dyDescent="0.25">
      <c r="J1541"/>
      <c r="K1541"/>
      <c r="L1541"/>
    </row>
    <row r="1542" spans="10:12" x14ac:dyDescent="0.25">
      <c r="J1542"/>
      <c r="K1542"/>
      <c r="L1542"/>
    </row>
    <row r="1543" spans="10:12" x14ac:dyDescent="0.25">
      <c r="J1543"/>
      <c r="K1543"/>
      <c r="L1543"/>
    </row>
    <row r="1544" spans="10:12" x14ac:dyDescent="0.25">
      <c r="J1544"/>
      <c r="K1544"/>
      <c r="L1544"/>
    </row>
    <row r="1545" spans="10:12" x14ac:dyDescent="0.25">
      <c r="J1545"/>
      <c r="K1545"/>
      <c r="L1545"/>
    </row>
    <row r="1546" spans="10:12" x14ac:dyDescent="0.25">
      <c r="J1546"/>
      <c r="K1546"/>
      <c r="L1546"/>
    </row>
    <row r="1547" spans="10:12" x14ac:dyDescent="0.25">
      <c r="J1547"/>
      <c r="K1547"/>
      <c r="L1547"/>
    </row>
    <row r="1548" spans="10:12" x14ac:dyDescent="0.25">
      <c r="J1548"/>
      <c r="K1548"/>
      <c r="L1548"/>
    </row>
    <row r="1549" spans="10:12" x14ac:dyDescent="0.25">
      <c r="J1549"/>
      <c r="K1549"/>
      <c r="L1549"/>
    </row>
    <row r="1550" spans="10:12" x14ac:dyDescent="0.25">
      <c r="J1550"/>
      <c r="K1550"/>
      <c r="L1550"/>
    </row>
    <row r="1551" spans="10:12" x14ac:dyDescent="0.25">
      <c r="J1551"/>
      <c r="K1551"/>
      <c r="L1551"/>
    </row>
    <row r="1552" spans="10:12" x14ac:dyDescent="0.25">
      <c r="J1552"/>
      <c r="K1552"/>
      <c r="L1552"/>
    </row>
    <row r="1553" spans="10:12" x14ac:dyDescent="0.25">
      <c r="J1553"/>
      <c r="K1553"/>
      <c r="L1553"/>
    </row>
    <row r="1554" spans="10:12" x14ac:dyDescent="0.25">
      <c r="J1554"/>
      <c r="K1554"/>
      <c r="L1554"/>
    </row>
    <row r="1555" spans="10:12" x14ac:dyDescent="0.25">
      <c r="J1555"/>
      <c r="K1555"/>
      <c r="L1555"/>
    </row>
    <row r="1556" spans="10:12" x14ac:dyDescent="0.25">
      <c r="J1556"/>
      <c r="K1556"/>
      <c r="L1556"/>
    </row>
    <row r="1557" spans="10:12" x14ac:dyDescent="0.25">
      <c r="J1557"/>
      <c r="K1557"/>
      <c r="L1557"/>
    </row>
    <row r="1558" spans="10:12" x14ac:dyDescent="0.25">
      <c r="J1558"/>
      <c r="K1558"/>
      <c r="L1558"/>
    </row>
    <row r="1559" spans="10:12" x14ac:dyDescent="0.25">
      <c r="J1559"/>
      <c r="K1559"/>
      <c r="L1559"/>
    </row>
    <row r="1560" spans="10:12" x14ac:dyDescent="0.25">
      <c r="J1560"/>
      <c r="K1560"/>
      <c r="L1560"/>
    </row>
    <row r="1561" spans="10:12" x14ac:dyDescent="0.25">
      <c r="J1561"/>
      <c r="K1561"/>
      <c r="L1561"/>
    </row>
    <row r="1562" spans="10:12" x14ac:dyDescent="0.25">
      <c r="J1562"/>
      <c r="K1562"/>
      <c r="L1562"/>
    </row>
    <row r="1563" spans="10:12" x14ac:dyDescent="0.25">
      <c r="J1563"/>
      <c r="K1563"/>
      <c r="L1563"/>
    </row>
    <row r="1564" spans="10:12" x14ac:dyDescent="0.25">
      <c r="J1564"/>
      <c r="K1564"/>
      <c r="L1564"/>
    </row>
    <row r="1565" spans="10:12" x14ac:dyDescent="0.25">
      <c r="J1565"/>
      <c r="K1565"/>
      <c r="L1565"/>
    </row>
    <row r="1566" spans="10:12" x14ac:dyDescent="0.25">
      <c r="J1566"/>
      <c r="K1566"/>
      <c r="L1566"/>
    </row>
    <row r="1567" spans="10:12" x14ac:dyDescent="0.25">
      <c r="J1567"/>
      <c r="K1567"/>
      <c r="L1567"/>
    </row>
    <row r="1568" spans="10:12" x14ac:dyDescent="0.25">
      <c r="J1568"/>
      <c r="K1568"/>
      <c r="L1568"/>
    </row>
    <row r="1569" spans="10:12" x14ac:dyDescent="0.25">
      <c r="J1569"/>
      <c r="K1569"/>
      <c r="L1569"/>
    </row>
    <row r="1570" spans="10:12" x14ac:dyDescent="0.25">
      <c r="J1570"/>
      <c r="K1570"/>
      <c r="L1570"/>
    </row>
    <row r="1571" spans="10:12" x14ac:dyDescent="0.25">
      <c r="J1571"/>
      <c r="K1571"/>
      <c r="L1571"/>
    </row>
    <row r="1572" spans="10:12" x14ac:dyDescent="0.25">
      <c r="J1572"/>
      <c r="K1572"/>
      <c r="L1572"/>
    </row>
    <row r="1573" spans="10:12" x14ac:dyDescent="0.25">
      <c r="J1573"/>
      <c r="K1573"/>
      <c r="L1573"/>
    </row>
    <row r="1574" spans="10:12" x14ac:dyDescent="0.25">
      <c r="J1574"/>
      <c r="K1574"/>
      <c r="L1574"/>
    </row>
    <row r="1575" spans="10:12" x14ac:dyDescent="0.25">
      <c r="J1575"/>
      <c r="K1575"/>
      <c r="L1575"/>
    </row>
    <row r="1576" spans="10:12" x14ac:dyDescent="0.25">
      <c r="J1576"/>
      <c r="K1576"/>
      <c r="L1576"/>
    </row>
    <row r="1577" spans="10:12" x14ac:dyDescent="0.25">
      <c r="J1577"/>
      <c r="K1577"/>
      <c r="L1577"/>
    </row>
    <row r="1578" spans="10:12" x14ac:dyDescent="0.25">
      <c r="J1578"/>
      <c r="K1578"/>
      <c r="L1578"/>
    </row>
    <row r="1579" spans="10:12" x14ac:dyDescent="0.25">
      <c r="J1579"/>
      <c r="K1579"/>
      <c r="L1579"/>
    </row>
    <row r="1580" spans="10:12" x14ac:dyDescent="0.25">
      <c r="J1580"/>
      <c r="K1580"/>
      <c r="L1580"/>
    </row>
    <row r="1581" spans="10:12" x14ac:dyDescent="0.25">
      <c r="J1581"/>
      <c r="K1581"/>
      <c r="L1581"/>
    </row>
    <row r="1582" spans="10:12" x14ac:dyDescent="0.25">
      <c r="J1582"/>
      <c r="K1582"/>
      <c r="L1582"/>
    </row>
    <row r="1583" spans="10:12" x14ac:dyDescent="0.25">
      <c r="J1583"/>
      <c r="K1583"/>
      <c r="L1583"/>
    </row>
    <row r="1584" spans="10:12" x14ac:dyDescent="0.25">
      <c r="J1584"/>
      <c r="K1584"/>
      <c r="L1584"/>
    </row>
    <row r="1585" spans="10:12" x14ac:dyDescent="0.25">
      <c r="J1585"/>
      <c r="K1585"/>
      <c r="L1585"/>
    </row>
    <row r="1586" spans="10:12" x14ac:dyDescent="0.25">
      <c r="J1586"/>
      <c r="K1586"/>
      <c r="L1586"/>
    </row>
    <row r="1587" spans="10:12" x14ac:dyDescent="0.25">
      <c r="J1587"/>
      <c r="K1587"/>
      <c r="L1587"/>
    </row>
    <row r="1588" spans="10:12" x14ac:dyDescent="0.25">
      <c r="J1588"/>
      <c r="K1588"/>
      <c r="L1588"/>
    </row>
    <row r="1589" spans="10:12" x14ac:dyDescent="0.25">
      <c r="J1589"/>
      <c r="K1589"/>
      <c r="L1589"/>
    </row>
    <row r="1590" spans="10:12" x14ac:dyDescent="0.25">
      <c r="J1590"/>
      <c r="K1590"/>
      <c r="L1590"/>
    </row>
    <row r="1591" spans="10:12" x14ac:dyDescent="0.25">
      <c r="J1591"/>
      <c r="K1591"/>
      <c r="L1591"/>
    </row>
    <row r="1592" spans="10:12" x14ac:dyDescent="0.25">
      <c r="J1592"/>
      <c r="K1592"/>
      <c r="L1592"/>
    </row>
    <row r="1593" spans="10:12" x14ac:dyDescent="0.25">
      <c r="J1593"/>
      <c r="K1593"/>
      <c r="L1593"/>
    </row>
    <row r="1594" spans="10:12" x14ac:dyDescent="0.25">
      <c r="J1594"/>
      <c r="K1594"/>
      <c r="L1594"/>
    </row>
    <row r="1595" spans="10:12" x14ac:dyDescent="0.25">
      <c r="J1595"/>
      <c r="K1595"/>
      <c r="L1595"/>
    </row>
    <row r="1596" spans="10:12" x14ac:dyDescent="0.25">
      <c r="J1596"/>
      <c r="K1596"/>
      <c r="L1596"/>
    </row>
    <row r="1597" spans="10:12" x14ac:dyDescent="0.25">
      <c r="J1597"/>
      <c r="K1597"/>
      <c r="L1597"/>
    </row>
    <row r="1598" spans="10:12" x14ac:dyDescent="0.25">
      <c r="J1598"/>
      <c r="K1598"/>
      <c r="L1598"/>
    </row>
    <row r="1599" spans="10:12" x14ac:dyDescent="0.25">
      <c r="J1599"/>
      <c r="K1599"/>
      <c r="L1599"/>
    </row>
    <row r="1600" spans="10:12" x14ac:dyDescent="0.25">
      <c r="J1600"/>
      <c r="K1600"/>
      <c r="L1600"/>
    </row>
    <row r="1601" spans="10:12" x14ac:dyDescent="0.25">
      <c r="J1601"/>
      <c r="K1601"/>
      <c r="L1601"/>
    </row>
    <row r="1602" spans="10:12" x14ac:dyDescent="0.25">
      <c r="J1602"/>
      <c r="K1602"/>
      <c r="L1602"/>
    </row>
    <row r="1603" spans="10:12" x14ac:dyDescent="0.25">
      <c r="J1603"/>
      <c r="K1603"/>
      <c r="L1603"/>
    </row>
    <row r="1604" spans="10:12" x14ac:dyDescent="0.25">
      <c r="J1604"/>
      <c r="K1604"/>
      <c r="L1604"/>
    </row>
    <row r="1605" spans="10:12" x14ac:dyDescent="0.25">
      <c r="J1605"/>
      <c r="K1605"/>
      <c r="L1605"/>
    </row>
    <row r="1606" spans="10:12" x14ac:dyDescent="0.25">
      <c r="J1606"/>
      <c r="K1606"/>
      <c r="L1606"/>
    </row>
    <row r="1607" spans="10:12" x14ac:dyDescent="0.25">
      <c r="J1607"/>
      <c r="K1607"/>
      <c r="L1607"/>
    </row>
    <row r="1608" spans="10:12" x14ac:dyDescent="0.25">
      <c r="J1608"/>
      <c r="K1608"/>
      <c r="L1608"/>
    </row>
    <row r="1609" spans="10:12" x14ac:dyDescent="0.25">
      <c r="J1609"/>
      <c r="K1609"/>
      <c r="L1609"/>
    </row>
    <row r="1610" spans="10:12" x14ac:dyDescent="0.25">
      <c r="J1610"/>
      <c r="K1610"/>
      <c r="L1610"/>
    </row>
    <row r="1611" spans="10:12" x14ac:dyDescent="0.25">
      <c r="J1611"/>
      <c r="K1611"/>
      <c r="L1611"/>
    </row>
    <row r="1612" spans="10:12" x14ac:dyDescent="0.25">
      <c r="J1612"/>
      <c r="K1612"/>
      <c r="L1612"/>
    </row>
    <row r="1613" spans="10:12" x14ac:dyDescent="0.25">
      <c r="J1613"/>
      <c r="K1613"/>
      <c r="L1613"/>
    </row>
    <row r="1614" spans="10:12" x14ac:dyDescent="0.25">
      <c r="J1614"/>
      <c r="K1614"/>
      <c r="L1614"/>
    </row>
    <row r="1615" spans="10:12" x14ac:dyDescent="0.25">
      <c r="J1615"/>
      <c r="K1615"/>
      <c r="L1615"/>
    </row>
    <row r="1616" spans="10:12" x14ac:dyDescent="0.25">
      <c r="J1616"/>
      <c r="K1616"/>
      <c r="L1616"/>
    </row>
    <row r="1617" spans="10:12" x14ac:dyDescent="0.25">
      <c r="J1617"/>
      <c r="K1617"/>
      <c r="L1617"/>
    </row>
    <row r="1618" spans="10:12" x14ac:dyDescent="0.25">
      <c r="J1618"/>
      <c r="K1618"/>
      <c r="L1618"/>
    </row>
    <row r="1619" spans="10:12" x14ac:dyDescent="0.25">
      <c r="J1619"/>
      <c r="K1619"/>
      <c r="L1619"/>
    </row>
    <row r="1620" spans="10:12" x14ac:dyDescent="0.25">
      <c r="J1620"/>
      <c r="K1620"/>
      <c r="L1620"/>
    </row>
    <row r="1621" spans="10:12" x14ac:dyDescent="0.25">
      <c r="J1621"/>
      <c r="K1621"/>
      <c r="L1621"/>
    </row>
    <row r="1622" spans="10:12" x14ac:dyDescent="0.25">
      <c r="J1622"/>
      <c r="K1622"/>
      <c r="L1622"/>
    </row>
    <row r="1623" spans="10:12" x14ac:dyDescent="0.25">
      <c r="J1623"/>
      <c r="K1623"/>
      <c r="L1623"/>
    </row>
    <row r="1624" spans="10:12" x14ac:dyDescent="0.25">
      <c r="J1624"/>
      <c r="K1624"/>
      <c r="L1624"/>
    </row>
    <row r="1625" spans="10:12" x14ac:dyDescent="0.25">
      <c r="J1625"/>
      <c r="K1625"/>
      <c r="L1625"/>
    </row>
    <row r="1626" spans="10:12" x14ac:dyDescent="0.25">
      <c r="J1626"/>
      <c r="K1626"/>
      <c r="L1626"/>
    </row>
    <row r="1627" spans="10:12" x14ac:dyDescent="0.25">
      <c r="J1627"/>
      <c r="K1627"/>
      <c r="L1627"/>
    </row>
    <row r="1628" spans="10:12" x14ac:dyDescent="0.25">
      <c r="J1628"/>
      <c r="K1628"/>
      <c r="L1628"/>
    </row>
    <row r="1629" spans="10:12" x14ac:dyDescent="0.25">
      <c r="J1629"/>
      <c r="K1629"/>
      <c r="L1629"/>
    </row>
    <row r="1630" spans="10:12" x14ac:dyDescent="0.25">
      <c r="J1630"/>
      <c r="K1630"/>
      <c r="L1630"/>
    </row>
    <row r="1631" spans="10:12" x14ac:dyDescent="0.25">
      <c r="J1631"/>
      <c r="K1631"/>
      <c r="L1631"/>
    </row>
    <row r="1632" spans="10:12" x14ac:dyDescent="0.25">
      <c r="J1632"/>
      <c r="K1632"/>
      <c r="L1632"/>
    </row>
    <row r="1633" spans="10:12" x14ac:dyDescent="0.25">
      <c r="J1633"/>
      <c r="K1633"/>
      <c r="L1633"/>
    </row>
    <row r="1634" spans="10:12" x14ac:dyDescent="0.25">
      <c r="J1634"/>
      <c r="K1634"/>
      <c r="L1634"/>
    </row>
    <row r="1635" spans="10:12" x14ac:dyDescent="0.25">
      <c r="J1635"/>
      <c r="K1635"/>
      <c r="L1635"/>
    </row>
    <row r="1636" spans="10:12" x14ac:dyDescent="0.25">
      <c r="J1636"/>
      <c r="K1636"/>
      <c r="L1636"/>
    </row>
    <row r="1637" spans="10:12" x14ac:dyDescent="0.25">
      <c r="J1637"/>
      <c r="K1637"/>
      <c r="L1637"/>
    </row>
    <row r="1638" spans="10:12" x14ac:dyDescent="0.25">
      <c r="J1638"/>
      <c r="K1638"/>
      <c r="L1638"/>
    </row>
    <row r="1639" spans="10:12" x14ac:dyDescent="0.25">
      <c r="J1639"/>
      <c r="K1639"/>
      <c r="L1639"/>
    </row>
    <row r="1640" spans="10:12" x14ac:dyDescent="0.25">
      <c r="J1640"/>
      <c r="K1640"/>
      <c r="L1640"/>
    </row>
    <row r="1641" spans="10:12" x14ac:dyDescent="0.25">
      <c r="J1641"/>
      <c r="K1641"/>
      <c r="L1641"/>
    </row>
    <row r="1642" spans="10:12" x14ac:dyDescent="0.25">
      <c r="J1642"/>
      <c r="K1642"/>
      <c r="L1642"/>
    </row>
    <row r="1643" spans="10:12" x14ac:dyDescent="0.25">
      <c r="J1643"/>
      <c r="K1643"/>
      <c r="L1643"/>
    </row>
    <row r="1644" spans="10:12" x14ac:dyDescent="0.25">
      <c r="J1644"/>
      <c r="K1644"/>
      <c r="L1644"/>
    </row>
    <row r="1645" spans="10:12" x14ac:dyDescent="0.25">
      <c r="J1645"/>
      <c r="K1645"/>
      <c r="L1645"/>
    </row>
    <row r="1646" spans="10:12" x14ac:dyDescent="0.25">
      <c r="J1646"/>
      <c r="K1646"/>
      <c r="L1646"/>
    </row>
    <row r="1647" spans="10:12" x14ac:dyDescent="0.25">
      <c r="J1647"/>
      <c r="K1647"/>
      <c r="L1647"/>
    </row>
    <row r="1648" spans="10:12" x14ac:dyDescent="0.25">
      <c r="J1648"/>
      <c r="K1648"/>
      <c r="L1648"/>
    </row>
    <row r="1649" spans="10:12" x14ac:dyDescent="0.25">
      <c r="J1649"/>
      <c r="K1649"/>
      <c r="L1649"/>
    </row>
    <row r="1650" spans="10:12" x14ac:dyDescent="0.25">
      <c r="J1650"/>
      <c r="K1650"/>
      <c r="L1650"/>
    </row>
    <row r="1651" spans="10:12" x14ac:dyDescent="0.25">
      <c r="J1651"/>
      <c r="K1651"/>
      <c r="L1651"/>
    </row>
    <row r="1652" spans="10:12" x14ac:dyDescent="0.25">
      <c r="J1652"/>
      <c r="K1652"/>
      <c r="L1652"/>
    </row>
    <row r="1653" spans="10:12" x14ac:dyDescent="0.25">
      <c r="J1653"/>
      <c r="K1653"/>
      <c r="L1653"/>
    </row>
    <row r="1654" spans="10:12" x14ac:dyDescent="0.25">
      <c r="J1654"/>
      <c r="K1654"/>
      <c r="L1654"/>
    </row>
    <row r="1655" spans="10:12" x14ac:dyDescent="0.25">
      <c r="J1655"/>
      <c r="K1655"/>
      <c r="L1655"/>
    </row>
    <row r="1656" spans="10:12" x14ac:dyDescent="0.25">
      <c r="J1656"/>
      <c r="K1656"/>
      <c r="L1656"/>
    </row>
    <row r="1657" spans="10:12" x14ac:dyDescent="0.25">
      <c r="J1657"/>
      <c r="K1657"/>
      <c r="L1657"/>
    </row>
    <row r="1658" spans="10:12" x14ac:dyDescent="0.25">
      <c r="J1658"/>
      <c r="K1658"/>
      <c r="L1658"/>
    </row>
    <row r="1659" spans="10:12" x14ac:dyDescent="0.25">
      <c r="J1659"/>
      <c r="K1659"/>
      <c r="L1659"/>
    </row>
    <row r="1660" spans="10:12" x14ac:dyDescent="0.25">
      <c r="J1660"/>
      <c r="K1660"/>
      <c r="L1660"/>
    </row>
    <row r="1661" spans="10:12" x14ac:dyDescent="0.25">
      <c r="J1661"/>
      <c r="K1661"/>
      <c r="L1661"/>
    </row>
    <row r="1662" spans="10:12" x14ac:dyDescent="0.25">
      <c r="J1662"/>
      <c r="K1662"/>
      <c r="L1662"/>
    </row>
    <row r="1663" spans="10:12" x14ac:dyDescent="0.25">
      <c r="J1663"/>
      <c r="K1663"/>
      <c r="L1663"/>
    </row>
    <row r="1664" spans="10:12" x14ac:dyDescent="0.25">
      <c r="J1664"/>
      <c r="K1664"/>
      <c r="L1664"/>
    </row>
    <row r="1665" spans="10:12" x14ac:dyDescent="0.25">
      <c r="J1665"/>
      <c r="K1665"/>
      <c r="L1665"/>
    </row>
    <row r="1666" spans="10:12" x14ac:dyDescent="0.25">
      <c r="J1666"/>
      <c r="K1666"/>
      <c r="L1666"/>
    </row>
    <row r="1667" spans="10:12" x14ac:dyDescent="0.25">
      <c r="J1667"/>
      <c r="K1667"/>
      <c r="L1667"/>
    </row>
    <row r="1668" spans="10:12" x14ac:dyDescent="0.25">
      <c r="J1668"/>
      <c r="K1668"/>
      <c r="L1668"/>
    </row>
    <row r="1669" spans="10:12" x14ac:dyDescent="0.25">
      <c r="J1669"/>
      <c r="K1669"/>
      <c r="L1669"/>
    </row>
    <row r="1670" spans="10:12" x14ac:dyDescent="0.25">
      <c r="J1670"/>
      <c r="K1670"/>
      <c r="L1670"/>
    </row>
    <row r="1671" spans="10:12" x14ac:dyDescent="0.25">
      <c r="J1671"/>
      <c r="K1671"/>
      <c r="L1671"/>
    </row>
    <row r="1672" spans="10:12" x14ac:dyDescent="0.25">
      <c r="J1672"/>
      <c r="K1672"/>
      <c r="L1672"/>
    </row>
    <row r="1673" spans="10:12" x14ac:dyDescent="0.25">
      <c r="J1673"/>
      <c r="K1673"/>
      <c r="L1673"/>
    </row>
    <row r="1674" spans="10:12" x14ac:dyDescent="0.25">
      <c r="J1674"/>
      <c r="K1674"/>
      <c r="L1674"/>
    </row>
    <row r="1675" spans="10:12" x14ac:dyDescent="0.25">
      <c r="J1675"/>
      <c r="K1675"/>
      <c r="L1675"/>
    </row>
    <row r="1676" spans="10:12" x14ac:dyDescent="0.25">
      <c r="J1676"/>
      <c r="K1676"/>
      <c r="L1676"/>
    </row>
    <row r="1677" spans="10:12" x14ac:dyDescent="0.25">
      <c r="J1677"/>
      <c r="K1677"/>
      <c r="L1677"/>
    </row>
    <row r="1678" spans="10:12" x14ac:dyDescent="0.25">
      <c r="J1678"/>
      <c r="K1678"/>
      <c r="L1678"/>
    </row>
    <row r="1679" spans="10:12" x14ac:dyDescent="0.25">
      <c r="J1679"/>
      <c r="K1679"/>
      <c r="L1679"/>
    </row>
    <row r="1680" spans="10:12" x14ac:dyDescent="0.25">
      <c r="J1680"/>
      <c r="K1680"/>
      <c r="L1680"/>
    </row>
    <row r="1681" spans="10:12" x14ac:dyDescent="0.25">
      <c r="J1681"/>
      <c r="K1681"/>
      <c r="L1681"/>
    </row>
    <row r="1682" spans="10:12" x14ac:dyDescent="0.25">
      <c r="J1682"/>
      <c r="K1682"/>
      <c r="L1682"/>
    </row>
    <row r="1683" spans="10:12" x14ac:dyDescent="0.25">
      <c r="J1683"/>
      <c r="K1683"/>
      <c r="L1683"/>
    </row>
    <row r="1684" spans="10:12" x14ac:dyDescent="0.25">
      <c r="J1684"/>
      <c r="K1684"/>
      <c r="L1684"/>
    </row>
    <row r="1685" spans="10:12" x14ac:dyDescent="0.25">
      <c r="J1685"/>
      <c r="K1685"/>
      <c r="L1685"/>
    </row>
    <row r="1686" spans="10:12" x14ac:dyDescent="0.25">
      <c r="J1686"/>
      <c r="K1686"/>
      <c r="L1686"/>
    </row>
    <row r="1687" spans="10:12" x14ac:dyDescent="0.25">
      <c r="J1687"/>
      <c r="K1687"/>
      <c r="L1687"/>
    </row>
    <row r="1688" spans="10:12" x14ac:dyDescent="0.25">
      <c r="J1688"/>
      <c r="K1688"/>
      <c r="L1688"/>
    </row>
    <row r="1689" spans="10:12" x14ac:dyDescent="0.25">
      <c r="J1689"/>
      <c r="K1689"/>
      <c r="L1689"/>
    </row>
    <row r="1690" spans="10:12" x14ac:dyDescent="0.25">
      <c r="J1690"/>
      <c r="K1690"/>
      <c r="L1690"/>
    </row>
    <row r="1691" spans="10:12" x14ac:dyDescent="0.25">
      <c r="J1691"/>
      <c r="K1691"/>
      <c r="L1691"/>
    </row>
    <row r="1692" spans="10:12" x14ac:dyDescent="0.25">
      <c r="J1692"/>
      <c r="K1692"/>
      <c r="L1692"/>
    </row>
    <row r="1693" spans="10:12" x14ac:dyDescent="0.25">
      <c r="J1693"/>
      <c r="K1693"/>
      <c r="L1693"/>
    </row>
    <row r="1694" spans="10:12" x14ac:dyDescent="0.25">
      <c r="J1694"/>
      <c r="K1694"/>
      <c r="L1694"/>
    </row>
    <row r="1695" spans="10:12" x14ac:dyDescent="0.25">
      <c r="J1695"/>
      <c r="K1695"/>
      <c r="L1695"/>
    </row>
    <row r="1696" spans="10:12" x14ac:dyDescent="0.25">
      <c r="J1696"/>
      <c r="K1696"/>
      <c r="L1696"/>
    </row>
    <row r="1697" spans="10:12" x14ac:dyDescent="0.25">
      <c r="J1697"/>
      <c r="K1697"/>
      <c r="L1697"/>
    </row>
    <row r="1698" spans="10:12" x14ac:dyDescent="0.25">
      <c r="J1698"/>
      <c r="K1698"/>
      <c r="L1698"/>
    </row>
    <row r="1699" spans="10:12" x14ac:dyDescent="0.25">
      <c r="J1699"/>
      <c r="K1699"/>
      <c r="L1699"/>
    </row>
    <row r="1700" spans="10:12" x14ac:dyDescent="0.25">
      <c r="J1700"/>
      <c r="K1700"/>
      <c r="L1700"/>
    </row>
    <row r="1701" spans="10:12" x14ac:dyDescent="0.25">
      <c r="J1701"/>
      <c r="K1701"/>
      <c r="L1701"/>
    </row>
    <row r="1702" spans="10:12" x14ac:dyDescent="0.25">
      <c r="J1702"/>
      <c r="K1702"/>
      <c r="L1702"/>
    </row>
    <row r="1703" spans="10:12" x14ac:dyDescent="0.25">
      <c r="J1703"/>
      <c r="K1703"/>
      <c r="L1703"/>
    </row>
    <row r="1704" spans="10:12" x14ac:dyDescent="0.25">
      <c r="J1704"/>
      <c r="K1704"/>
      <c r="L1704"/>
    </row>
    <row r="1705" spans="10:12" x14ac:dyDescent="0.25">
      <c r="J1705"/>
      <c r="K1705"/>
      <c r="L1705"/>
    </row>
    <row r="1706" spans="10:12" x14ac:dyDescent="0.25">
      <c r="J1706"/>
      <c r="K1706"/>
      <c r="L1706"/>
    </row>
    <row r="1707" spans="10:12" x14ac:dyDescent="0.25">
      <c r="J1707"/>
      <c r="K1707"/>
      <c r="L1707"/>
    </row>
    <row r="1708" spans="10:12" x14ac:dyDescent="0.25">
      <c r="J1708"/>
      <c r="K1708"/>
      <c r="L1708"/>
    </row>
    <row r="1709" spans="10:12" x14ac:dyDescent="0.25">
      <c r="J1709"/>
      <c r="K1709"/>
      <c r="L1709"/>
    </row>
    <row r="1710" spans="10:12" x14ac:dyDescent="0.25">
      <c r="J1710"/>
      <c r="K1710"/>
      <c r="L1710"/>
    </row>
    <row r="1711" spans="10:12" x14ac:dyDescent="0.25">
      <c r="J1711"/>
      <c r="K1711"/>
      <c r="L1711"/>
    </row>
    <row r="1712" spans="10:12" x14ac:dyDescent="0.25">
      <c r="J1712"/>
      <c r="K1712"/>
      <c r="L1712"/>
    </row>
    <row r="1713" spans="10:12" x14ac:dyDescent="0.25">
      <c r="J1713"/>
      <c r="K1713"/>
      <c r="L1713"/>
    </row>
    <row r="1714" spans="10:12" x14ac:dyDescent="0.25">
      <c r="J1714"/>
      <c r="K1714"/>
      <c r="L1714"/>
    </row>
    <row r="1715" spans="10:12" x14ac:dyDescent="0.25">
      <c r="J1715"/>
      <c r="K1715"/>
      <c r="L1715"/>
    </row>
    <row r="1716" spans="10:12" x14ac:dyDescent="0.25">
      <c r="J1716"/>
      <c r="K1716"/>
      <c r="L1716"/>
    </row>
    <row r="1717" spans="10:12" x14ac:dyDescent="0.25">
      <c r="J1717"/>
      <c r="K1717"/>
      <c r="L1717"/>
    </row>
    <row r="1718" spans="10:12" x14ac:dyDescent="0.25">
      <c r="J1718"/>
      <c r="K1718"/>
      <c r="L1718"/>
    </row>
    <row r="1719" spans="10:12" x14ac:dyDescent="0.25">
      <c r="J1719"/>
      <c r="K1719"/>
      <c r="L1719"/>
    </row>
    <row r="1720" spans="10:12" x14ac:dyDescent="0.25">
      <c r="J1720"/>
      <c r="K1720"/>
      <c r="L1720"/>
    </row>
    <row r="1721" spans="10:12" x14ac:dyDescent="0.25">
      <c r="J1721"/>
      <c r="K1721"/>
      <c r="L1721"/>
    </row>
    <row r="1722" spans="10:12" x14ac:dyDescent="0.25">
      <c r="J1722"/>
      <c r="K1722"/>
      <c r="L1722"/>
    </row>
    <row r="1723" spans="10:12" x14ac:dyDescent="0.25">
      <c r="J1723"/>
      <c r="K1723"/>
      <c r="L1723"/>
    </row>
    <row r="1724" spans="10:12" x14ac:dyDescent="0.25">
      <c r="J1724"/>
      <c r="K1724"/>
      <c r="L1724"/>
    </row>
    <row r="1725" spans="10:12" x14ac:dyDescent="0.25">
      <c r="J1725"/>
      <c r="K1725"/>
      <c r="L1725"/>
    </row>
    <row r="1726" spans="10:12" x14ac:dyDescent="0.25">
      <c r="J1726"/>
      <c r="K1726"/>
      <c r="L1726"/>
    </row>
    <row r="1727" spans="10:12" x14ac:dyDescent="0.25">
      <c r="J1727"/>
      <c r="K1727"/>
      <c r="L1727"/>
    </row>
    <row r="1728" spans="10:12" x14ac:dyDescent="0.25">
      <c r="J1728"/>
      <c r="K1728"/>
      <c r="L1728"/>
    </row>
    <row r="1729" spans="10:12" x14ac:dyDescent="0.25">
      <c r="J1729"/>
      <c r="K1729"/>
      <c r="L1729"/>
    </row>
    <row r="1730" spans="10:12" x14ac:dyDescent="0.25">
      <c r="J1730"/>
      <c r="K1730"/>
      <c r="L1730"/>
    </row>
    <row r="1731" spans="10:12" x14ac:dyDescent="0.25">
      <c r="J1731"/>
      <c r="K1731"/>
      <c r="L1731"/>
    </row>
    <row r="1732" spans="10:12" x14ac:dyDescent="0.25">
      <c r="J1732"/>
      <c r="K1732"/>
      <c r="L1732"/>
    </row>
    <row r="1733" spans="10:12" x14ac:dyDescent="0.25">
      <c r="J1733"/>
      <c r="K1733"/>
      <c r="L1733"/>
    </row>
    <row r="1734" spans="10:12" x14ac:dyDescent="0.25">
      <c r="J1734"/>
      <c r="K1734"/>
      <c r="L1734"/>
    </row>
    <row r="1735" spans="10:12" x14ac:dyDescent="0.25">
      <c r="J1735"/>
      <c r="K1735"/>
      <c r="L1735"/>
    </row>
    <row r="1736" spans="10:12" x14ac:dyDescent="0.25">
      <c r="J1736"/>
      <c r="K1736"/>
      <c r="L1736"/>
    </row>
    <row r="1737" spans="10:12" x14ac:dyDescent="0.25">
      <c r="J1737"/>
      <c r="K1737"/>
      <c r="L1737"/>
    </row>
    <row r="1738" spans="10:12" x14ac:dyDescent="0.25">
      <c r="J1738"/>
      <c r="K1738"/>
      <c r="L1738"/>
    </row>
    <row r="1739" spans="10:12" x14ac:dyDescent="0.25">
      <c r="J1739"/>
      <c r="K1739"/>
      <c r="L1739"/>
    </row>
    <row r="1740" spans="10:12" x14ac:dyDescent="0.25">
      <c r="J1740"/>
      <c r="K1740"/>
      <c r="L1740"/>
    </row>
    <row r="1741" spans="10:12" x14ac:dyDescent="0.25">
      <c r="J1741"/>
      <c r="K1741"/>
      <c r="L1741"/>
    </row>
    <row r="1742" spans="10:12" x14ac:dyDescent="0.25">
      <c r="J1742"/>
      <c r="K1742"/>
      <c r="L1742"/>
    </row>
    <row r="1743" spans="10:12" x14ac:dyDescent="0.25">
      <c r="J1743"/>
      <c r="K1743"/>
      <c r="L1743"/>
    </row>
    <row r="1744" spans="10:12" x14ac:dyDescent="0.25">
      <c r="J1744"/>
      <c r="K1744"/>
      <c r="L1744"/>
    </row>
    <row r="1745" spans="10:12" x14ac:dyDescent="0.25">
      <c r="J1745"/>
      <c r="K1745"/>
      <c r="L1745"/>
    </row>
    <row r="1746" spans="10:12" x14ac:dyDescent="0.25">
      <c r="J1746"/>
      <c r="K1746"/>
      <c r="L1746"/>
    </row>
    <row r="1747" spans="10:12" x14ac:dyDescent="0.25">
      <c r="J1747"/>
      <c r="K1747"/>
      <c r="L1747"/>
    </row>
    <row r="1748" spans="10:12" x14ac:dyDescent="0.25">
      <c r="J1748"/>
      <c r="K1748"/>
      <c r="L1748"/>
    </row>
    <row r="1749" spans="10:12" x14ac:dyDescent="0.25">
      <c r="J1749"/>
      <c r="K1749"/>
      <c r="L1749"/>
    </row>
    <row r="1750" spans="10:12" x14ac:dyDescent="0.25">
      <c r="J1750"/>
      <c r="K1750"/>
      <c r="L1750"/>
    </row>
    <row r="1751" spans="10:12" x14ac:dyDescent="0.25">
      <c r="J1751"/>
      <c r="K1751"/>
      <c r="L1751"/>
    </row>
    <row r="1752" spans="10:12" x14ac:dyDescent="0.25">
      <c r="J1752"/>
      <c r="K1752"/>
      <c r="L1752"/>
    </row>
    <row r="1753" spans="10:12" x14ac:dyDescent="0.25">
      <c r="J1753"/>
      <c r="K1753"/>
      <c r="L1753"/>
    </row>
    <row r="1754" spans="10:12" x14ac:dyDescent="0.25">
      <c r="J1754"/>
      <c r="K1754"/>
      <c r="L1754"/>
    </row>
    <row r="1755" spans="10:12" x14ac:dyDescent="0.25">
      <c r="J1755"/>
      <c r="K1755"/>
      <c r="L1755"/>
    </row>
    <row r="1756" spans="10:12" x14ac:dyDescent="0.25">
      <c r="J1756"/>
      <c r="K1756"/>
      <c r="L1756"/>
    </row>
    <row r="1757" spans="10:12" x14ac:dyDescent="0.25">
      <c r="J1757"/>
      <c r="K1757"/>
      <c r="L1757"/>
    </row>
    <row r="1758" spans="10:12" x14ac:dyDescent="0.25">
      <c r="J1758"/>
      <c r="K1758"/>
      <c r="L1758"/>
    </row>
    <row r="1759" spans="10:12" x14ac:dyDescent="0.25">
      <c r="J1759"/>
      <c r="K1759"/>
      <c r="L1759"/>
    </row>
    <row r="1760" spans="10:12" x14ac:dyDescent="0.25">
      <c r="J1760"/>
      <c r="K1760"/>
      <c r="L1760"/>
    </row>
    <row r="1761" spans="10:12" x14ac:dyDescent="0.25">
      <c r="J1761"/>
      <c r="K1761"/>
      <c r="L1761"/>
    </row>
    <row r="1762" spans="10:12" x14ac:dyDescent="0.25">
      <c r="J1762"/>
      <c r="K1762"/>
      <c r="L1762"/>
    </row>
    <row r="1763" spans="10:12" x14ac:dyDescent="0.25">
      <c r="J1763"/>
      <c r="K1763"/>
      <c r="L1763"/>
    </row>
    <row r="1764" spans="10:12" x14ac:dyDescent="0.25">
      <c r="J1764"/>
      <c r="K1764"/>
      <c r="L1764"/>
    </row>
    <row r="1765" spans="10:12" x14ac:dyDescent="0.25">
      <c r="J1765"/>
      <c r="K1765"/>
      <c r="L1765"/>
    </row>
    <row r="1766" spans="10:12" x14ac:dyDescent="0.25">
      <c r="J1766"/>
      <c r="K1766"/>
      <c r="L1766"/>
    </row>
    <row r="1767" spans="10:12" x14ac:dyDescent="0.25">
      <c r="J1767"/>
      <c r="K1767"/>
      <c r="L1767"/>
    </row>
    <row r="1768" spans="10:12" x14ac:dyDescent="0.25">
      <c r="J1768"/>
      <c r="K1768"/>
      <c r="L1768"/>
    </row>
    <row r="1769" spans="10:12" x14ac:dyDescent="0.25">
      <c r="J1769"/>
      <c r="K1769"/>
      <c r="L1769"/>
    </row>
    <row r="1770" spans="10:12" x14ac:dyDescent="0.25">
      <c r="J1770"/>
      <c r="K1770"/>
      <c r="L1770"/>
    </row>
    <row r="1771" spans="10:12" x14ac:dyDescent="0.25">
      <c r="J1771"/>
      <c r="K1771"/>
      <c r="L1771"/>
    </row>
    <row r="1772" spans="10:12" x14ac:dyDescent="0.25">
      <c r="J1772"/>
      <c r="K1772"/>
      <c r="L1772"/>
    </row>
    <row r="1773" spans="10:12" x14ac:dyDescent="0.25">
      <c r="J1773"/>
      <c r="K1773"/>
      <c r="L1773"/>
    </row>
    <row r="1774" spans="10:12" x14ac:dyDescent="0.25">
      <c r="J1774"/>
      <c r="K1774"/>
      <c r="L1774"/>
    </row>
    <row r="1775" spans="10:12" x14ac:dyDescent="0.25">
      <c r="J1775"/>
      <c r="K1775"/>
      <c r="L1775"/>
    </row>
    <row r="1776" spans="10:12" x14ac:dyDescent="0.25">
      <c r="J1776"/>
      <c r="K1776"/>
      <c r="L1776"/>
    </row>
    <row r="1777" spans="10:12" x14ac:dyDescent="0.25">
      <c r="J1777"/>
      <c r="K1777"/>
      <c r="L1777"/>
    </row>
    <row r="1778" spans="10:12" x14ac:dyDescent="0.25">
      <c r="J1778"/>
      <c r="K1778"/>
      <c r="L1778"/>
    </row>
    <row r="1779" spans="10:12" x14ac:dyDescent="0.25">
      <c r="J1779"/>
      <c r="K1779"/>
      <c r="L1779"/>
    </row>
    <row r="1780" spans="10:12" x14ac:dyDescent="0.25">
      <c r="J1780"/>
      <c r="K1780"/>
      <c r="L1780"/>
    </row>
    <row r="1781" spans="10:12" x14ac:dyDescent="0.25">
      <c r="J1781"/>
      <c r="K1781"/>
      <c r="L1781"/>
    </row>
    <row r="1782" spans="10:12" x14ac:dyDescent="0.25">
      <c r="J1782"/>
      <c r="K1782"/>
      <c r="L1782"/>
    </row>
    <row r="1783" spans="10:12" x14ac:dyDescent="0.25">
      <c r="J1783"/>
      <c r="K1783"/>
      <c r="L1783"/>
    </row>
    <row r="1784" spans="10:12" x14ac:dyDescent="0.25">
      <c r="J1784"/>
      <c r="K1784"/>
      <c r="L1784"/>
    </row>
    <row r="1785" spans="10:12" x14ac:dyDescent="0.25">
      <c r="J1785"/>
      <c r="K1785"/>
      <c r="L1785"/>
    </row>
    <row r="1786" spans="10:12" x14ac:dyDescent="0.25">
      <c r="J1786"/>
      <c r="K1786"/>
      <c r="L1786"/>
    </row>
    <row r="1787" spans="10:12" x14ac:dyDescent="0.25">
      <c r="J1787"/>
      <c r="K1787"/>
      <c r="L1787"/>
    </row>
    <row r="1788" spans="10:12" x14ac:dyDescent="0.25">
      <c r="J1788"/>
      <c r="K1788"/>
      <c r="L1788"/>
    </row>
    <row r="1789" spans="10:12" x14ac:dyDescent="0.25">
      <c r="J1789"/>
      <c r="K1789"/>
      <c r="L1789"/>
    </row>
    <row r="1790" spans="10:12" x14ac:dyDescent="0.25">
      <c r="J1790"/>
      <c r="K1790"/>
      <c r="L1790"/>
    </row>
    <row r="1791" spans="10:12" x14ac:dyDescent="0.25">
      <c r="J1791"/>
      <c r="K1791"/>
      <c r="L1791"/>
    </row>
    <row r="1792" spans="10:12" x14ac:dyDescent="0.25">
      <c r="J1792"/>
      <c r="K1792"/>
      <c r="L1792"/>
    </row>
    <row r="1793" spans="10:12" x14ac:dyDescent="0.25">
      <c r="J1793"/>
      <c r="K1793"/>
      <c r="L1793"/>
    </row>
    <row r="1794" spans="10:12" x14ac:dyDescent="0.25">
      <c r="J1794"/>
      <c r="K1794"/>
      <c r="L1794"/>
    </row>
    <row r="1795" spans="10:12" x14ac:dyDescent="0.25">
      <c r="J1795"/>
      <c r="K1795"/>
      <c r="L1795"/>
    </row>
    <row r="1796" spans="10:12" x14ac:dyDescent="0.25">
      <c r="J1796"/>
      <c r="K1796"/>
      <c r="L1796"/>
    </row>
    <row r="1797" spans="10:12" x14ac:dyDescent="0.25">
      <c r="J1797"/>
      <c r="K1797"/>
      <c r="L1797"/>
    </row>
    <row r="1798" spans="10:12" x14ac:dyDescent="0.25">
      <c r="J1798"/>
      <c r="K1798"/>
      <c r="L1798"/>
    </row>
    <row r="1799" spans="10:12" x14ac:dyDescent="0.25">
      <c r="J1799"/>
      <c r="K1799"/>
      <c r="L1799"/>
    </row>
    <row r="1800" spans="10:12" x14ac:dyDescent="0.25">
      <c r="J1800"/>
      <c r="K1800"/>
      <c r="L1800"/>
    </row>
    <row r="1801" spans="10:12" x14ac:dyDescent="0.25">
      <c r="J1801"/>
      <c r="K1801"/>
      <c r="L1801"/>
    </row>
    <row r="1802" spans="10:12" x14ac:dyDescent="0.25">
      <c r="J1802"/>
      <c r="K1802"/>
      <c r="L1802"/>
    </row>
    <row r="1803" spans="10:12" x14ac:dyDescent="0.25">
      <c r="J1803"/>
      <c r="K1803"/>
      <c r="L1803"/>
    </row>
    <row r="1804" spans="10:12" x14ac:dyDescent="0.25">
      <c r="J1804"/>
      <c r="K1804"/>
      <c r="L1804"/>
    </row>
    <row r="1805" spans="10:12" x14ac:dyDescent="0.25">
      <c r="J1805"/>
      <c r="K1805"/>
      <c r="L1805"/>
    </row>
    <row r="1806" spans="10:12" x14ac:dyDescent="0.25">
      <c r="J1806"/>
      <c r="K1806"/>
      <c r="L1806"/>
    </row>
    <row r="1807" spans="10:12" x14ac:dyDescent="0.25">
      <c r="J1807"/>
      <c r="K1807"/>
      <c r="L1807"/>
    </row>
    <row r="1808" spans="10:12" x14ac:dyDescent="0.25">
      <c r="J1808"/>
      <c r="K1808"/>
      <c r="L1808"/>
    </row>
    <row r="1809" spans="10:12" x14ac:dyDescent="0.25">
      <c r="J1809"/>
      <c r="K1809"/>
      <c r="L1809"/>
    </row>
    <row r="1810" spans="10:12" x14ac:dyDescent="0.25">
      <c r="J1810"/>
      <c r="K1810"/>
      <c r="L1810"/>
    </row>
    <row r="1811" spans="10:12" x14ac:dyDescent="0.25">
      <c r="J1811"/>
      <c r="K1811"/>
      <c r="L1811"/>
    </row>
    <row r="1812" spans="10:12" x14ac:dyDescent="0.25">
      <c r="J1812"/>
      <c r="K1812"/>
      <c r="L1812"/>
    </row>
    <row r="1813" spans="10:12" x14ac:dyDescent="0.25">
      <c r="J1813"/>
      <c r="K1813"/>
      <c r="L1813"/>
    </row>
    <row r="1814" spans="10:12" x14ac:dyDescent="0.25">
      <c r="J1814"/>
      <c r="K1814"/>
      <c r="L1814"/>
    </row>
    <row r="1815" spans="10:12" x14ac:dyDescent="0.25">
      <c r="J1815"/>
      <c r="K1815"/>
      <c r="L1815"/>
    </row>
    <row r="1816" spans="10:12" x14ac:dyDescent="0.25">
      <c r="J1816"/>
      <c r="K1816"/>
      <c r="L1816"/>
    </row>
    <row r="1817" spans="10:12" x14ac:dyDescent="0.25">
      <c r="J1817"/>
      <c r="K1817"/>
      <c r="L1817"/>
    </row>
    <row r="1818" spans="10:12" x14ac:dyDescent="0.25">
      <c r="J1818"/>
      <c r="K1818"/>
      <c r="L1818"/>
    </row>
    <row r="1819" spans="10:12" x14ac:dyDescent="0.25">
      <c r="J1819"/>
      <c r="K1819"/>
      <c r="L1819"/>
    </row>
    <row r="1820" spans="10:12" x14ac:dyDescent="0.25">
      <c r="J1820"/>
      <c r="K1820"/>
      <c r="L1820"/>
    </row>
    <row r="1821" spans="10:12" x14ac:dyDescent="0.25">
      <c r="J1821"/>
      <c r="K1821"/>
      <c r="L1821"/>
    </row>
    <row r="1822" spans="10:12" x14ac:dyDescent="0.25">
      <c r="J1822"/>
      <c r="K1822"/>
      <c r="L1822"/>
    </row>
    <row r="1823" spans="10:12" x14ac:dyDescent="0.25">
      <c r="J1823"/>
      <c r="K1823"/>
      <c r="L1823"/>
    </row>
    <row r="1824" spans="10:12" x14ac:dyDescent="0.25">
      <c r="J1824"/>
      <c r="K1824"/>
      <c r="L1824"/>
    </row>
    <row r="1825" spans="10:12" x14ac:dyDescent="0.25">
      <c r="J1825"/>
      <c r="K1825"/>
      <c r="L1825"/>
    </row>
    <row r="1826" spans="10:12" x14ac:dyDescent="0.25">
      <c r="J1826"/>
      <c r="K1826"/>
      <c r="L1826"/>
    </row>
    <row r="1827" spans="10:12" x14ac:dyDescent="0.25">
      <c r="J1827"/>
      <c r="K1827"/>
      <c r="L1827"/>
    </row>
    <row r="1828" spans="10:12" x14ac:dyDescent="0.25">
      <c r="J1828"/>
      <c r="K1828"/>
      <c r="L1828"/>
    </row>
    <row r="1829" spans="10:12" x14ac:dyDescent="0.25">
      <c r="J1829"/>
      <c r="K1829"/>
      <c r="L1829"/>
    </row>
    <row r="1830" spans="10:12" x14ac:dyDescent="0.25">
      <c r="J1830"/>
      <c r="K1830"/>
      <c r="L1830"/>
    </row>
    <row r="1831" spans="10:12" x14ac:dyDescent="0.25">
      <c r="J1831"/>
      <c r="K1831"/>
      <c r="L1831"/>
    </row>
    <row r="1832" spans="10:12" x14ac:dyDescent="0.25">
      <c r="J1832"/>
      <c r="K1832"/>
      <c r="L1832"/>
    </row>
    <row r="1833" spans="10:12" x14ac:dyDescent="0.25">
      <c r="J1833"/>
      <c r="K1833"/>
      <c r="L1833"/>
    </row>
    <row r="1834" spans="10:12" x14ac:dyDescent="0.25">
      <c r="J1834"/>
      <c r="K1834"/>
      <c r="L1834"/>
    </row>
    <row r="1835" spans="10:12" x14ac:dyDescent="0.25">
      <c r="J1835"/>
      <c r="K1835"/>
      <c r="L1835"/>
    </row>
    <row r="1836" spans="10:12" x14ac:dyDescent="0.25">
      <c r="J1836"/>
      <c r="K1836"/>
      <c r="L1836"/>
    </row>
    <row r="1837" spans="10:12" x14ac:dyDescent="0.25">
      <c r="J1837"/>
      <c r="K1837"/>
      <c r="L1837"/>
    </row>
    <row r="1838" spans="10:12" x14ac:dyDescent="0.25">
      <c r="J1838"/>
      <c r="K1838"/>
      <c r="L1838"/>
    </row>
    <row r="1839" spans="10:12" x14ac:dyDescent="0.25">
      <c r="J1839"/>
      <c r="K1839"/>
      <c r="L1839"/>
    </row>
    <row r="1840" spans="10:12" x14ac:dyDescent="0.25">
      <c r="J1840"/>
      <c r="K1840"/>
      <c r="L1840"/>
    </row>
    <row r="1841" spans="10:12" x14ac:dyDescent="0.25">
      <c r="J1841"/>
      <c r="K1841"/>
      <c r="L1841"/>
    </row>
    <row r="1842" spans="10:12" x14ac:dyDescent="0.25">
      <c r="J1842"/>
      <c r="K1842"/>
      <c r="L1842"/>
    </row>
    <row r="1843" spans="10:12" x14ac:dyDescent="0.25">
      <c r="J1843"/>
      <c r="K1843"/>
      <c r="L1843"/>
    </row>
    <row r="1844" spans="10:12" x14ac:dyDescent="0.25">
      <c r="J1844"/>
      <c r="K1844"/>
      <c r="L1844"/>
    </row>
    <row r="1845" spans="10:12" x14ac:dyDescent="0.25">
      <c r="J1845"/>
      <c r="K1845"/>
      <c r="L1845"/>
    </row>
    <row r="1846" spans="10:12" x14ac:dyDescent="0.25">
      <c r="J1846"/>
      <c r="K1846"/>
      <c r="L1846"/>
    </row>
    <row r="1847" spans="10:12" x14ac:dyDescent="0.25">
      <c r="J1847"/>
      <c r="K1847"/>
      <c r="L1847"/>
    </row>
    <row r="1848" spans="10:12" x14ac:dyDescent="0.25">
      <c r="J1848"/>
      <c r="K1848"/>
      <c r="L1848"/>
    </row>
    <row r="1849" spans="10:12" x14ac:dyDescent="0.25">
      <c r="J1849"/>
      <c r="K1849"/>
      <c r="L1849"/>
    </row>
    <row r="1850" spans="10:12" x14ac:dyDescent="0.25">
      <c r="J1850"/>
      <c r="K1850"/>
      <c r="L1850"/>
    </row>
    <row r="1851" spans="10:12" x14ac:dyDescent="0.25">
      <c r="J1851"/>
      <c r="K1851"/>
      <c r="L1851"/>
    </row>
    <row r="1852" spans="10:12" x14ac:dyDescent="0.25">
      <c r="J1852"/>
      <c r="K1852"/>
      <c r="L1852"/>
    </row>
    <row r="1853" spans="10:12" x14ac:dyDescent="0.25">
      <c r="J1853"/>
      <c r="K1853"/>
      <c r="L1853"/>
    </row>
    <row r="1854" spans="10:12" x14ac:dyDescent="0.25">
      <c r="J1854"/>
      <c r="K1854"/>
      <c r="L1854"/>
    </row>
    <row r="1855" spans="10:12" x14ac:dyDescent="0.25">
      <c r="J1855"/>
      <c r="K1855"/>
      <c r="L1855"/>
    </row>
    <row r="1856" spans="10:12" x14ac:dyDescent="0.25">
      <c r="J1856"/>
      <c r="K1856"/>
      <c r="L1856"/>
    </row>
    <row r="1857" spans="10:12" x14ac:dyDescent="0.25">
      <c r="J1857"/>
      <c r="K1857"/>
      <c r="L1857"/>
    </row>
    <row r="1858" spans="10:12" x14ac:dyDescent="0.25">
      <c r="J1858"/>
      <c r="K1858"/>
      <c r="L1858"/>
    </row>
    <row r="1859" spans="10:12" x14ac:dyDescent="0.25">
      <c r="J1859"/>
      <c r="K1859"/>
      <c r="L1859"/>
    </row>
    <row r="1860" spans="10:12" x14ac:dyDescent="0.25">
      <c r="J1860"/>
      <c r="K1860"/>
      <c r="L1860"/>
    </row>
    <row r="1861" spans="10:12" x14ac:dyDescent="0.25">
      <c r="J1861"/>
      <c r="K1861"/>
      <c r="L1861"/>
    </row>
    <row r="1862" spans="10:12" x14ac:dyDescent="0.25">
      <c r="J1862"/>
      <c r="K1862"/>
      <c r="L1862"/>
    </row>
    <row r="1863" spans="10:12" x14ac:dyDescent="0.25">
      <c r="J1863"/>
      <c r="K1863"/>
      <c r="L1863"/>
    </row>
    <row r="1864" spans="10:12" x14ac:dyDescent="0.25">
      <c r="J1864"/>
      <c r="K1864"/>
      <c r="L1864"/>
    </row>
    <row r="1865" spans="10:12" x14ac:dyDescent="0.25">
      <c r="J1865"/>
      <c r="K1865"/>
      <c r="L1865"/>
    </row>
    <row r="1866" spans="10:12" x14ac:dyDescent="0.25">
      <c r="J1866"/>
      <c r="K1866"/>
      <c r="L1866"/>
    </row>
    <row r="1867" spans="10:12" x14ac:dyDescent="0.25">
      <c r="J1867"/>
      <c r="K1867"/>
      <c r="L1867"/>
    </row>
    <row r="1868" spans="10:12" x14ac:dyDescent="0.25">
      <c r="J1868"/>
      <c r="K1868"/>
      <c r="L1868"/>
    </row>
    <row r="1869" spans="10:12" x14ac:dyDescent="0.25">
      <c r="J1869"/>
      <c r="K1869"/>
      <c r="L1869"/>
    </row>
    <row r="1870" spans="10:12" x14ac:dyDescent="0.25">
      <c r="J1870"/>
      <c r="K1870"/>
      <c r="L1870"/>
    </row>
    <row r="1871" spans="10:12" x14ac:dyDescent="0.25">
      <c r="J1871"/>
      <c r="K1871"/>
      <c r="L1871"/>
    </row>
    <row r="1872" spans="10:12" x14ac:dyDescent="0.25">
      <c r="J1872"/>
      <c r="K1872"/>
      <c r="L1872"/>
    </row>
    <row r="1873" spans="10:12" x14ac:dyDescent="0.25">
      <c r="J1873"/>
      <c r="K1873"/>
      <c r="L1873"/>
    </row>
    <row r="1874" spans="10:12" x14ac:dyDescent="0.25">
      <c r="J1874"/>
      <c r="K1874"/>
      <c r="L1874"/>
    </row>
    <row r="1875" spans="10:12" x14ac:dyDescent="0.25">
      <c r="J1875"/>
      <c r="K1875"/>
      <c r="L1875"/>
    </row>
    <row r="1876" spans="10:12" x14ac:dyDescent="0.25">
      <c r="J1876"/>
      <c r="K1876"/>
      <c r="L1876"/>
    </row>
    <row r="1877" spans="10:12" x14ac:dyDescent="0.25">
      <c r="J1877"/>
      <c r="K1877"/>
      <c r="L1877"/>
    </row>
    <row r="1878" spans="10:12" x14ac:dyDescent="0.25">
      <c r="J1878"/>
      <c r="K1878"/>
      <c r="L1878"/>
    </row>
    <row r="1879" spans="10:12" x14ac:dyDescent="0.25">
      <c r="J1879"/>
      <c r="K1879"/>
      <c r="L1879"/>
    </row>
    <row r="1880" spans="10:12" x14ac:dyDescent="0.25">
      <c r="J1880"/>
      <c r="K1880"/>
      <c r="L1880"/>
    </row>
    <row r="1881" spans="10:12" x14ac:dyDescent="0.25">
      <c r="J1881"/>
      <c r="K1881"/>
      <c r="L1881"/>
    </row>
    <row r="1882" spans="10:12" x14ac:dyDescent="0.25">
      <c r="J1882"/>
      <c r="K1882"/>
      <c r="L1882"/>
    </row>
    <row r="1883" spans="10:12" x14ac:dyDescent="0.25">
      <c r="J1883"/>
      <c r="K1883"/>
      <c r="L1883"/>
    </row>
    <row r="1884" spans="10:12" x14ac:dyDescent="0.25">
      <c r="J1884"/>
      <c r="K1884"/>
      <c r="L1884"/>
    </row>
    <row r="1885" spans="10:12" x14ac:dyDescent="0.25">
      <c r="J1885"/>
      <c r="K1885"/>
      <c r="L1885"/>
    </row>
    <row r="1886" spans="10:12" x14ac:dyDescent="0.25">
      <c r="J1886"/>
      <c r="K1886"/>
      <c r="L1886"/>
    </row>
    <row r="1887" spans="10:12" x14ac:dyDescent="0.25">
      <c r="J1887"/>
      <c r="K1887"/>
      <c r="L1887"/>
    </row>
    <row r="1888" spans="10:12" x14ac:dyDescent="0.25">
      <c r="J1888"/>
      <c r="K1888"/>
      <c r="L1888"/>
    </row>
    <row r="1889" spans="10:12" x14ac:dyDescent="0.25">
      <c r="J1889"/>
      <c r="K1889"/>
      <c r="L1889"/>
    </row>
    <row r="1890" spans="10:12" x14ac:dyDescent="0.25">
      <c r="J1890"/>
      <c r="K1890"/>
      <c r="L1890"/>
    </row>
    <row r="1891" spans="10:12" x14ac:dyDescent="0.25">
      <c r="J1891"/>
      <c r="K1891"/>
      <c r="L1891"/>
    </row>
    <row r="1892" spans="10:12" x14ac:dyDescent="0.25">
      <c r="J1892"/>
      <c r="K1892"/>
      <c r="L1892"/>
    </row>
    <row r="1893" spans="10:12" x14ac:dyDescent="0.25">
      <c r="J1893"/>
      <c r="K1893"/>
      <c r="L1893"/>
    </row>
    <row r="1894" spans="10:12" x14ac:dyDescent="0.25">
      <c r="J1894"/>
      <c r="K1894"/>
      <c r="L1894"/>
    </row>
    <row r="1895" spans="10:12" x14ac:dyDescent="0.25">
      <c r="J1895"/>
      <c r="K1895"/>
      <c r="L1895"/>
    </row>
    <row r="1896" spans="10:12" x14ac:dyDescent="0.25">
      <c r="J1896"/>
      <c r="K1896"/>
      <c r="L1896"/>
    </row>
    <row r="1897" spans="10:12" x14ac:dyDescent="0.25">
      <c r="J1897"/>
      <c r="K1897"/>
      <c r="L1897"/>
    </row>
    <row r="1898" spans="10:12" x14ac:dyDescent="0.25">
      <c r="J1898"/>
      <c r="K1898"/>
      <c r="L1898"/>
    </row>
    <row r="1899" spans="10:12" x14ac:dyDescent="0.25">
      <c r="J1899"/>
      <c r="K1899"/>
      <c r="L1899"/>
    </row>
    <row r="1900" spans="10:12" x14ac:dyDescent="0.25">
      <c r="J1900"/>
      <c r="K1900"/>
      <c r="L1900"/>
    </row>
    <row r="1901" spans="10:12" x14ac:dyDescent="0.25">
      <c r="J1901"/>
      <c r="K1901"/>
      <c r="L1901"/>
    </row>
    <row r="1902" spans="10:12" x14ac:dyDescent="0.25">
      <c r="J1902"/>
      <c r="K1902"/>
      <c r="L1902"/>
    </row>
    <row r="1903" spans="10:12" x14ac:dyDescent="0.25">
      <c r="J1903"/>
      <c r="K1903"/>
      <c r="L1903"/>
    </row>
    <row r="1904" spans="10:12" x14ac:dyDescent="0.25">
      <c r="J1904"/>
      <c r="K1904"/>
      <c r="L1904"/>
    </row>
    <row r="1905" spans="10:12" x14ac:dyDescent="0.25">
      <c r="J1905"/>
      <c r="K1905"/>
      <c r="L1905"/>
    </row>
    <row r="1906" spans="10:12" x14ac:dyDescent="0.25">
      <c r="J1906"/>
      <c r="K1906"/>
      <c r="L1906"/>
    </row>
    <row r="1907" spans="10:12" x14ac:dyDescent="0.25">
      <c r="J1907"/>
      <c r="K1907"/>
      <c r="L1907"/>
    </row>
    <row r="1908" spans="10:12" x14ac:dyDescent="0.25">
      <c r="J1908"/>
      <c r="K1908"/>
      <c r="L1908"/>
    </row>
    <row r="1909" spans="10:12" x14ac:dyDescent="0.25">
      <c r="J1909"/>
      <c r="K1909"/>
      <c r="L1909"/>
    </row>
    <row r="1910" spans="10:12" x14ac:dyDescent="0.25">
      <c r="J1910"/>
      <c r="K1910"/>
      <c r="L1910"/>
    </row>
    <row r="1911" spans="10:12" x14ac:dyDescent="0.25">
      <c r="J1911"/>
      <c r="K1911"/>
      <c r="L1911"/>
    </row>
    <row r="1912" spans="10:12" x14ac:dyDescent="0.25">
      <c r="J1912"/>
      <c r="K1912"/>
      <c r="L1912"/>
    </row>
    <row r="1913" spans="10:12" x14ac:dyDescent="0.25">
      <c r="J1913"/>
      <c r="K1913"/>
      <c r="L1913"/>
    </row>
    <row r="1914" spans="10:12" x14ac:dyDescent="0.25">
      <c r="J1914"/>
      <c r="K1914"/>
      <c r="L1914"/>
    </row>
    <row r="1915" spans="10:12" x14ac:dyDescent="0.25">
      <c r="J1915"/>
      <c r="K1915"/>
      <c r="L1915"/>
    </row>
    <row r="1916" spans="10:12" x14ac:dyDescent="0.25">
      <c r="J1916"/>
      <c r="K1916"/>
      <c r="L1916"/>
    </row>
    <row r="1917" spans="10:12" x14ac:dyDescent="0.25">
      <c r="J1917"/>
      <c r="K1917"/>
      <c r="L1917"/>
    </row>
    <row r="1918" spans="10:12" x14ac:dyDescent="0.25">
      <c r="J1918"/>
      <c r="K1918"/>
      <c r="L1918"/>
    </row>
    <row r="1919" spans="10:12" x14ac:dyDescent="0.25">
      <c r="J1919"/>
      <c r="K1919"/>
      <c r="L1919"/>
    </row>
    <row r="1920" spans="10:12" x14ac:dyDescent="0.25">
      <c r="J1920"/>
      <c r="K1920"/>
      <c r="L1920"/>
    </row>
    <row r="1921" spans="10:12" x14ac:dyDescent="0.25">
      <c r="J1921"/>
      <c r="K1921"/>
      <c r="L1921"/>
    </row>
    <row r="1922" spans="10:12" x14ac:dyDescent="0.25">
      <c r="J1922"/>
      <c r="K1922"/>
      <c r="L1922"/>
    </row>
    <row r="1923" spans="10:12" x14ac:dyDescent="0.25">
      <c r="J1923"/>
      <c r="K1923"/>
      <c r="L1923"/>
    </row>
    <row r="1924" spans="10:12" x14ac:dyDescent="0.25">
      <c r="J1924"/>
      <c r="K1924"/>
      <c r="L1924"/>
    </row>
    <row r="1925" spans="10:12" x14ac:dyDescent="0.25">
      <c r="J1925"/>
      <c r="K1925"/>
      <c r="L1925"/>
    </row>
    <row r="1926" spans="10:12" x14ac:dyDescent="0.25">
      <c r="J1926"/>
      <c r="K1926"/>
      <c r="L1926"/>
    </row>
    <row r="1927" spans="10:12" x14ac:dyDescent="0.25">
      <c r="J1927"/>
      <c r="K1927"/>
      <c r="L1927"/>
    </row>
    <row r="1928" spans="10:12" x14ac:dyDescent="0.25">
      <c r="J1928"/>
      <c r="K1928"/>
      <c r="L1928"/>
    </row>
    <row r="1929" spans="10:12" x14ac:dyDescent="0.25">
      <c r="J1929"/>
      <c r="K1929"/>
      <c r="L1929"/>
    </row>
    <row r="1930" spans="10:12" x14ac:dyDescent="0.25">
      <c r="J1930"/>
      <c r="K1930"/>
      <c r="L1930"/>
    </row>
    <row r="1931" spans="10:12" x14ac:dyDescent="0.25">
      <c r="J1931"/>
      <c r="K1931"/>
      <c r="L1931"/>
    </row>
    <row r="1932" spans="10:12" x14ac:dyDescent="0.25">
      <c r="J1932"/>
      <c r="K1932"/>
      <c r="L1932"/>
    </row>
    <row r="1933" spans="10:12" x14ac:dyDescent="0.25">
      <c r="J1933"/>
      <c r="K1933"/>
      <c r="L1933"/>
    </row>
    <row r="1934" spans="10:12" x14ac:dyDescent="0.25">
      <c r="J1934"/>
      <c r="K1934"/>
      <c r="L1934"/>
    </row>
    <row r="1935" spans="10:12" x14ac:dyDescent="0.25">
      <c r="J1935"/>
      <c r="K1935"/>
      <c r="L1935"/>
    </row>
    <row r="1936" spans="10:12" x14ac:dyDescent="0.25">
      <c r="J1936"/>
      <c r="K1936"/>
      <c r="L1936"/>
    </row>
    <row r="1937" spans="10:12" x14ac:dyDescent="0.25">
      <c r="J1937"/>
      <c r="K1937"/>
      <c r="L1937"/>
    </row>
    <row r="1938" spans="10:12" x14ac:dyDescent="0.25">
      <c r="J1938"/>
      <c r="K1938"/>
      <c r="L1938"/>
    </row>
    <row r="1939" spans="10:12" x14ac:dyDescent="0.25">
      <c r="J1939"/>
      <c r="K1939"/>
      <c r="L1939"/>
    </row>
    <row r="1940" spans="10:12" x14ac:dyDescent="0.25">
      <c r="J1940"/>
      <c r="K1940"/>
      <c r="L1940"/>
    </row>
    <row r="1941" spans="10:12" x14ac:dyDescent="0.25">
      <c r="J1941"/>
      <c r="K1941"/>
      <c r="L1941"/>
    </row>
    <row r="1942" spans="10:12" x14ac:dyDescent="0.25">
      <c r="J1942"/>
      <c r="K1942"/>
      <c r="L1942"/>
    </row>
    <row r="1943" spans="10:12" x14ac:dyDescent="0.25">
      <c r="J1943"/>
      <c r="K1943"/>
      <c r="L1943"/>
    </row>
    <row r="1944" spans="10:12" x14ac:dyDescent="0.25">
      <c r="J1944"/>
      <c r="K1944"/>
      <c r="L1944"/>
    </row>
    <row r="1945" spans="10:12" x14ac:dyDescent="0.25">
      <c r="J1945"/>
      <c r="K1945"/>
      <c r="L1945"/>
    </row>
    <row r="1946" spans="10:12" x14ac:dyDescent="0.25">
      <c r="J1946"/>
      <c r="K1946"/>
      <c r="L1946"/>
    </row>
    <row r="1947" spans="10:12" x14ac:dyDescent="0.25">
      <c r="J1947"/>
      <c r="K1947"/>
      <c r="L1947"/>
    </row>
    <row r="1948" spans="10:12" x14ac:dyDescent="0.25">
      <c r="J1948"/>
      <c r="K1948"/>
      <c r="L1948"/>
    </row>
    <row r="1949" spans="10:12" x14ac:dyDescent="0.25">
      <c r="J1949"/>
      <c r="K1949"/>
      <c r="L1949"/>
    </row>
    <row r="1950" spans="10:12" x14ac:dyDescent="0.25">
      <c r="J1950"/>
      <c r="K1950"/>
      <c r="L1950"/>
    </row>
    <row r="1951" spans="10:12" x14ac:dyDescent="0.25">
      <c r="J1951"/>
      <c r="K1951"/>
      <c r="L1951"/>
    </row>
    <row r="1952" spans="10:12" x14ac:dyDescent="0.25">
      <c r="J1952"/>
      <c r="K1952"/>
      <c r="L1952"/>
    </row>
    <row r="1953" spans="10:12" x14ac:dyDescent="0.25">
      <c r="J1953"/>
      <c r="K1953"/>
      <c r="L1953"/>
    </row>
    <row r="1954" spans="10:12" x14ac:dyDescent="0.25">
      <c r="J1954"/>
      <c r="K1954"/>
      <c r="L1954"/>
    </row>
    <row r="1955" spans="10:12" x14ac:dyDescent="0.25">
      <c r="J1955"/>
      <c r="K1955"/>
      <c r="L1955"/>
    </row>
    <row r="1956" spans="10:12" x14ac:dyDescent="0.25">
      <c r="J1956"/>
      <c r="K1956"/>
      <c r="L1956"/>
    </row>
    <row r="1957" spans="10:12" x14ac:dyDescent="0.25">
      <c r="J1957"/>
      <c r="K1957"/>
      <c r="L1957"/>
    </row>
    <row r="1958" spans="10:12" x14ac:dyDescent="0.25">
      <c r="J1958"/>
      <c r="K1958"/>
      <c r="L1958"/>
    </row>
    <row r="1959" spans="10:12" x14ac:dyDescent="0.25">
      <c r="J1959"/>
      <c r="K1959"/>
      <c r="L1959"/>
    </row>
    <row r="1960" spans="10:12" x14ac:dyDescent="0.25">
      <c r="J1960"/>
      <c r="K1960"/>
      <c r="L1960"/>
    </row>
    <row r="1961" spans="10:12" x14ac:dyDescent="0.25">
      <c r="J1961"/>
      <c r="K1961"/>
      <c r="L1961"/>
    </row>
    <row r="1962" spans="10:12" x14ac:dyDescent="0.25">
      <c r="J1962"/>
      <c r="K1962"/>
      <c r="L1962"/>
    </row>
    <row r="1963" spans="10:12" x14ac:dyDescent="0.25">
      <c r="J1963"/>
      <c r="K1963"/>
      <c r="L1963"/>
    </row>
    <row r="1964" spans="10:12" x14ac:dyDescent="0.25">
      <c r="J1964"/>
      <c r="K1964"/>
      <c r="L1964"/>
    </row>
    <row r="1965" spans="10:12" x14ac:dyDescent="0.25">
      <c r="J1965"/>
      <c r="K1965"/>
      <c r="L1965"/>
    </row>
    <row r="1966" spans="10:12" x14ac:dyDescent="0.25">
      <c r="J1966"/>
      <c r="K1966"/>
      <c r="L1966"/>
    </row>
    <row r="1967" spans="10:12" x14ac:dyDescent="0.25">
      <c r="J1967"/>
      <c r="K1967"/>
      <c r="L1967"/>
    </row>
    <row r="1968" spans="10:12" x14ac:dyDescent="0.25">
      <c r="J1968"/>
      <c r="K1968"/>
      <c r="L1968"/>
    </row>
    <row r="1969" spans="10:12" x14ac:dyDescent="0.25">
      <c r="J1969"/>
      <c r="K1969"/>
      <c r="L1969"/>
    </row>
    <row r="1970" spans="10:12" x14ac:dyDescent="0.25">
      <c r="J1970"/>
      <c r="K1970"/>
      <c r="L1970"/>
    </row>
    <row r="1971" spans="10:12" x14ac:dyDescent="0.25">
      <c r="J1971"/>
      <c r="K1971"/>
      <c r="L1971"/>
    </row>
    <row r="1972" spans="10:12" x14ac:dyDescent="0.25">
      <c r="J1972"/>
      <c r="K1972"/>
      <c r="L1972"/>
    </row>
    <row r="1973" spans="10:12" x14ac:dyDescent="0.25">
      <c r="J1973"/>
      <c r="K1973"/>
      <c r="L1973"/>
    </row>
    <row r="1974" spans="10:12" x14ac:dyDescent="0.25">
      <c r="J1974"/>
      <c r="K1974"/>
      <c r="L1974"/>
    </row>
    <row r="1975" spans="10:12" x14ac:dyDescent="0.25">
      <c r="J1975"/>
      <c r="K1975"/>
      <c r="L1975"/>
    </row>
    <row r="1976" spans="10:12" x14ac:dyDescent="0.25">
      <c r="J1976"/>
      <c r="K1976"/>
      <c r="L1976"/>
    </row>
    <row r="1977" spans="10:12" x14ac:dyDescent="0.25">
      <c r="J1977"/>
      <c r="K1977"/>
      <c r="L1977"/>
    </row>
    <row r="1978" spans="10:12" x14ac:dyDescent="0.25">
      <c r="J1978"/>
      <c r="K1978"/>
      <c r="L1978"/>
    </row>
    <row r="1979" spans="10:12" x14ac:dyDescent="0.25">
      <c r="J1979"/>
      <c r="K1979"/>
      <c r="L1979"/>
    </row>
    <row r="1980" spans="10:12" x14ac:dyDescent="0.25">
      <c r="J1980"/>
      <c r="K1980"/>
      <c r="L1980"/>
    </row>
    <row r="1981" spans="10:12" x14ac:dyDescent="0.25">
      <c r="J1981"/>
      <c r="K1981"/>
      <c r="L1981"/>
    </row>
    <row r="1982" spans="10:12" x14ac:dyDescent="0.25">
      <c r="J1982"/>
      <c r="K1982"/>
      <c r="L1982"/>
    </row>
    <row r="1983" spans="10:12" x14ac:dyDescent="0.25">
      <c r="J1983"/>
      <c r="K1983"/>
      <c r="L1983"/>
    </row>
    <row r="1984" spans="10:12" x14ac:dyDescent="0.25">
      <c r="J1984"/>
      <c r="K1984"/>
      <c r="L1984"/>
    </row>
    <row r="1985" spans="10:12" x14ac:dyDescent="0.25">
      <c r="J1985"/>
      <c r="K1985"/>
      <c r="L1985"/>
    </row>
    <row r="1986" spans="10:12" x14ac:dyDescent="0.25">
      <c r="J1986"/>
      <c r="K1986"/>
      <c r="L1986"/>
    </row>
    <row r="1987" spans="10:12" x14ac:dyDescent="0.25">
      <c r="J1987"/>
      <c r="K1987"/>
      <c r="L1987"/>
    </row>
    <row r="1988" spans="10:12" x14ac:dyDescent="0.25">
      <c r="J1988"/>
      <c r="K1988"/>
      <c r="L1988"/>
    </row>
    <row r="1989" spans="10:12" x14ac:dyDescent="0.25">
      <c r="J1989"/>
      <c r="K1989"/>
      <c r="L1989"/>
    </row>
    <row r="1990" spans="10:12" x14ac:dyDescent="0.25">
      <c r="J1990"/>
      <c r="K1990"/>
      <c r="L1990"/>
    </row>
    <row r="1991" spans="10:12" x14ac:dyDescent="0.25">
      <c r="J1991"/>
      <c r="K1991"/>
      <c r="L1991"/>
    </row>
    <row r="1992" spans="10:12" x14ac:dyDescent="0.25">
      <c r="J1992"/>
      <c r="K1992"/>
      <c r="L1992"/>
    </row>
    <row r="1993" spans="10:12" x14ac:dyDescent="0.25">
      <c r="J1993"/>
      <c r="K1993"/>
      <c r="L1993"/>
    </row>
    <row r="1994" spans="10:12" x14ac:dyDescent="0.25">
      <c r="J1994"/>
      <c r="K1994"/>
      <c r="L1994"/>
    </row>
    <row r="1995" spans="10:12" x14ac:dyDescent="0.25">
      <c r="J1995"/>
      <c r="K1995"/>
      <c r="L1995"/>
    </row>
    <row r="1996" spans="10:12" x14ac:dyDescent="0.25">
      <c r="J1996"/>
      <c r="K1996"/>
      <c r="L1996"/>
    </row>
    <row r="1997" spans="10:12" x14ac:dyDescent="0.25">
      <c r="J1997"/>
      <c r="K1997"/>
      <c r="L1997"/>
    </row>
    <row r="1998" spans="10:12" x14ac:dyDescent="0.25">
      <c r="J1998"/>
      <c r="K1998"/>
      <c r="L1998"/>
    </row>
    <row r="1999" spans="10:12" x14ac:dyDescent="0.25">
      <c r="J1999"/>
      <c r="K1999"/>
      <c r="L1999"/>
    </row>
    <row r="2000" spans="10:12" x14ac:dyDescent="0.25">
      <c r="J2000"/>
      <c r="K2000"/>
      <c r="L2000"/>
    </row>
    <row r="2001" spans="10:12" x14ac:dyDescent="0.25">
      <c r="J2001"/>
      <c r="K2001"/>
      <c r="L2001"/>
    </row>
    <row r="2002" spans="10:12" x14ac:dyDescent="0.25">
      <c r="J2002"/>
      <c r="K2002"/>
      <c r="L2002"/>
    </row>
    <row r="2003" spans="10:12" x14ac:dyDescent="0.25">
      <c r="J2003"/>
      <c r="K2003"/>
      <c r="L2003"/>
    </row>
    <row r="2004" spans="10:12" x14ac:dyDescent="0.25">
      <c r="J2004"/>
      <c r="K2004"/>
      <c r="L2004"/>
    </row>
    <row r="2005" spans="10:12" x14ac:dyDescent="0.25">
      <c r="J2005"/>
      <c r="K2005"/>
      <c r="L2005"/>
    </row>
    <row r="2006" spans="10:12" x14ac:dyDescent="0.25">
      <c r="J2006"/>
      <c r="K2006"/>
      <c r="L2006"/>
    </row>
    <row r="2007" spans="10:12" x14ac:dyDescent="0.25">
      <c r="J2007"/>
      <c r="K2007"/>
      <c r="L2007"/>
    </row>
    <row r="2008" spans="10:12" x14ac:dyDescent="0.25">
      <c r="J2008"/>
      <c r="K2008"/>
      <c r="L2008"/>
    </row>
    <row r="2009" spans="10:12" x14ac:dyDescent="0.25">
      <c r="J2009"/>
      <c r="K2009"/>
      <c r="L2009"/>
    </row>
    <row r="2010" spans="10:12" x14ac:dyDescent="0.25">
      <c r="J2010"/>
      <c r="K2010"/>
      <c r="L2010"/>
    </row>
    <row r="2011" spans="10:12" x14ac:dyDescent="0.25">
      <c r="J2011"/>
      <c r="K2011"/>
      <c r="L2011"/>
    </row>
    <row r="2012" spans="10:12" x14ac:dyDescent="0.25">
      <c r="J2012"/>
      <c r="K2012"/>
      <c r="L2012"/>
    </row>
    <row r="2013" spans="10:12" x14ac:dyDescent="0.25">
      <c r="J2013"/>
      <c r="K2013"/>
      <c r="L2013"/>
    </row>
    <row r="2014" spans="10:12" x14ac:dyDescent="0.25">
      <c r="J2014"/>
      <c r="K2014"/>
      <c r="L2014"/>
    </row>
    <row r="2015" spans="10:12" x14ac:dyDescent="0.25">
      <c r="J2015"/>
      <c r="K2015"/>
      <c r="L2015"/>
    </row>
    <row r="2016" spans="10:12" x14ac:dyDescent="0.25">
      <c r="J2016"/>
      <c r="K2016"/>
      <c r="L2016"/>
    </row>
    <row r="2017" spans="10:12" x14ac:dyDescent="0.25">
      <c r="J2017"/>
      <c r="K2017"/>
      <c r="L2017"/>
    </row>
    <row r="2018" spans="10:12" x14ac:dyDescent="0.25">
      <c r="J2018"/>
      <c r="K2018"/>
      <c r="L2018"/>
    </row>
    <row r="2019" spans="10:12" x14ac:dyDescent="0.25">
      <c r="J2019"/>
      <c r="K2019"/>
      <c r="L2019"/>
    </row>
    <row r="2020" spans="10:12" x14ac:dyDescent="0.25">
      <c r="J2020"/>
      <c r="K2020"/>
      <c r="L2020"/>
    </row>
    <row r="2021" spans="10:12" x14ac:dyDescent="0.25">
      <c r="J2021"/>
      <c r="K2021"/>
      <c r="L2021"/>
    </row>
    <row r="2022" spans="10:12" x14ac:dyDescent="0.25">
      <c r="J2022"/>
      <c r="K2022"/>
      <c r="L2022"/>
    </row>
    <row r="2023" spans="10:12" x14ac:dyDescent="0.25">
      <c r="J2023"/>
      <c r="K2023"/>
      <c r="L2023"/>
    </row>
    <row r="2024" spans="10:12" x14ac:dyDescent="0.25">
      <c r="J2024"/>
      <c r="K2024"/>
      <c r="L2024"/>
    </row>
    <row r="2025" spans="10:12" x14ac:dyDescent="0.25">
      <c r="J2025"/>
      <c r="K2025"/>
      <c r="L2025"/>
    </row>
    <row r="2026" spans="10:12" x14ac:dyDescent="0.25">
      <c r="J2026"/>
      <c r="K2026"/>
      <c r="L2026"/>
    </row>
    <row r="2027" spans="10:12" x14ac:dyDescent="0.25">
      <c r="J2027"/>
      <c r="K2027"/>
      <c r="L2027"/>
    </row>
    <row r="2028" spans="10:12" x14ac:dyDescent="0.25">
      <c r="J2028"/>
      <c r="K2028"/>
      <c r="L2028"/>
    </row>
    <row r="2029" spans="10:12" x14ac:dyDescent="0.25">
      <c r="J2029"/>
      <c r="K2029"/>
      <c r="L2029"/>
    </row>
    <row r="2030" spans="10:12" x14ac:dyDescent="0.25">
      <c r="J2030"/>
      <c r="K2030"/>
      <c r="L2030"/>
    </row>
    <row r="2031" spans="10:12" x14ac:dyDescent="0.25">
      <c r="J2031"/>
      <c r="K2031"/>
      <c r="L2031"/>
    </row>
    <row r="2032" spans="10:12" x14ac:dyDescent="0.25">
      <c r="J2032"/>
      <c r="K2032"/>
      <c r="L2032"/>
    </row>
    <row r="2033" spans="10:12" x14ac:dyDescent="0.25">
      <c r="J2033"/>
      <c r="K2033"/>
      <c r="L2033"/>
    </row>
    <row r="2034" spans="10:12" x14ac:dyDescent="0.25">
      <c r="J2034"/>
      <c r="K2034"/>
      <c r="L2034"/>
    </row>
    <row r="2035" spans="10:12" x14ac:dyDescent="0.25">
      <c r="J2035"/>
      <c r="K2035"/>
      <c r="L2035"/>
    </row>
    <row r="2036" spans="10:12" x14ac:dyDescent="0.25">
      <c r="J2036"/>
      <c r="K2036"/>
      <c r="L2036"/>
    </row>
    <row r="2037" spans="10:12" x14ac:dyDescent="0.25">
      <c r="J2037"/>
      <c r="K2037"/>
      <c r="L2037"/>
    </row>
    <row r="2038" spans="10:12" x14ac:dyDescent="0.25">
      <c r="J2038"/>
      <c r="K2038"/>
      <c r="L2038"/>
    </row>
    <row r="2039" spans="10:12" x14ac:dyDescent="0.25">
      <c r="J2039"/>
      <c r="K2039"/>
      <c r="L2039"/>
    </row>
    <row r="2040" spans="10:12" x14ac:dyDescent="0.25">
      <c r="J2040"/>
      <c r="K2040"/>
      <c r="L2040"/>
    </row>
    <row r="2041" spans="10:12" x14ac:dyDescent="0.25">
      <c r="J2041"/>
      <c r="K2041"/>
      <c r="L2041"/>
    </row>
    <row r="2042" spans="10:12" x14ac:dyDescent="0.25">
      <c r="J2042"/>
      <c r="K2042"/>
      <c r="L2042"/>
    </row>
    <row r="2043" spans="10:12" x14ac:dyDescent="0.25">
      <c r="J2043"/>
      <c r="K2043"/>
      <c r="L2043"/>
    </row>
    <row r="2044" spans="10:12" x14ac:dyDescent="0.25">
      <c r="J2044"/>
      <c r="K2044"/>
      <c r="L2044"/>
    </row>
    <row r="2045" spans="10:12" x14ac:dyDescent="0.25">
      <c r="J2045"/>
      <c r="K2045"/>
      <c r="L2045"/>
    </row>
    <row r="2046" spans="10:12" x14ac:dyDescent="0.25">
      <c r="J2046"/>
      <c r="K2046"/>
      <c r="L2046"/>
    </row>
    <row r="2047" spans="10:12" x14ac:dyDescent="0.25">
      <c r="J2047"/>
      <c r="K2047"/>
      <c r="L2047"/>
    </row>
    <row r="2048" spans="10:12" x14ac:dyDescent="0.25">
      <c r="J2048"/>
      <c r="K2048"/>
      <c r="L2048"/>
    </row>
    <row r="2049" spans="10:12" x14ac:dyDescent="0.25">
      <c r="J2049"/>
      <c r="K2049"/>
      <c r="L2049"/>
    </row>
    <row r="2050" spans="10:12" x14ac:dyDescent="0.25">
      <c r="J2050"/>
      <c r="K2050"/>
      <c r="L2050"/>
    </row>
    <row r="2051" spans="10:12" x14ac:dyDescent="0.25">
      <c r="J2051"/>
      <c r="K2051"/>
      <c r="L2051"/>
    </row>
    <row r="2052" spans="10:12" x14ac:dyDescent="0.25">
      <c r="J2052"/>
      <c r="K2052"/>
      <c r="L2052"/>
    </row>
    <row r="2053" spans="10:12" x14ac:dyDescent="0.25">
      <c r="J2053"/>
      <c r="K2053"/>
      <c r="L2053"/>
    </row>
    <row r="2054" spans="10:12" x14ac:dyDescent="0.25">
      <c r="J2054"/>
      <c r="K2054"/>
      <c r="L2054"/>
    </row>
    <row r="2055" spans="10:12" x14ac:dyDescent="0.25">
      <c r="J2055"/>
      <c r="K2055"/>
      <c r="L2055"/>
    </row>
    <row r="2056" spans="10:12" x14ac:dyDescent="0.25">
      <c r="J2056"/>
      <c r="K2056"/>
      <c r="L2056"/>
    </row>
    <row r="2057" spans="10:12" x14ac:dyDescent="0.25">
      <c r="J2057"/>
      <c r="K2057"/>
      <c r="L2057"/>
    </row>
    <row r="2058" spans="10:12" x14ac:dyDescent="0.25">
      <c r="J2058"/>
      <c r="K2058"/>
      <c r="L2058"/>
    </row>
    <row r="2059" spans="10:12" x14ac:dyDescent="0.25">
      <c r="J2059"/>
      <c r="K2059"/>
      <c r="L2059"/>
    </row>
    <row r="2060" spans="10:12" x14ac:dyDescent="0.25">
      <c r="J2060"/>
      <c r="K2060"/>
      <c r="L2060"/>
    </row>
    <row r="2061" spans="10:12" x14ac:dyDescent="0.25">
      <c r="J2061"/>
      <c r="K2061"/>
      <c r="L2061"/>
    </row>
    <row r="2062" spans="10:12" x14ac:dyDescent="0.25">
      <c r="J2062"/>
      <c r="K2062"/>
      <c r="L2062"/>
    </row>
    <row r="2063" spans="10:12" x14ac:dyDescent="0.25">
      <c r="J2063"/>
      <c r="K2063"/>
      <c r="L2063"/>
    </row>
    <row r="2064" spans="10:12" x14ac:dyDescent="0.25">
      <c r="J2064"/>
      <c r="K2064"/>
      <c r="L2064"/>
    </row>
    <row r="2065" spans="10:12" x14ac:dyDescent="0.25">
      <c r="J2065"/>
      <c r="K2065"/>
      <c r="L2065"/>
    </row>
    <row r="2066" spans="10:12" x14ac:dyDescent="0.25">
      <c r="J2066"/>
      <c r="K2066"/>
      <c r="L2066"/>
    </row>
    <row r="2067" spans="10:12" x14ac:dyDescent="0.25">
      <c r="J2067"/>
      <c r="K2067"/>
      <c r="L2067"/>
    </row>
    <row r="2068" spans="10:12" x14ac:dyDescent="0.25">
      <c r="J2068"/>
      <c r="K2068"/>
      <c r="L2068"/>
    </row>
    <row r="2069" spans="10:12" x14ac:dyDescent="0.25">
      <c r="J2069"/>
      <c r="K2069"/>
      <c r="L2069"/>
    </row>
    <row r="2070" spans="10:12" x14ac:dyDescent="0.25">
      <c r="J2070"/>
      <c r="K2070"/>
      <c r="L2070"/>
    </row>
    <row r="2071" spans="10:12" x14ac:dyDescent="0.25">
      <c r="J2071"/>
      <c r="K2071"/>
      <c r="L2071"/>
    </row>
    <row r="2072" spans="10:12" x14ac:dyDescent="0.25">
      <c r="J2072"/>
      <c r="K2072"/>
      <c r="L2072"/>
    </row>
    <row r="2073" spans="10:12" x14ac:dyDescent="0.25">
      <c r="J2073"/>
      <c r="K2073"/>
      <c r="L2073"/>
    </row>
    <row r="2074" spans="10:12" x14ac:dyDescent="0.25">
      <c r="J2074"/>
      <c r="K2074"/>
      <c r="L2074"/>
    </row>
    <row r="2075" spans="10:12" x14ac:dyDescent="0.25">
      <c r="J2075"/>
      <c r="K2075"/>
      <c r="L2075"/>
    </row>
    <row r="2076" spans="10:12" x14ac:dyDescent="0.25">
      <c r="J2076"/>
      <c r="K2076"/>
      <c r="L2076"/>
    </row>
    <row r="2077" spans="10:12" x14ac:dyDescent="0.25">
      <c r="J2077"/>
      <c r="K2077"/>
      <c r="L2077"/>
    </row>
    <row r="2078" spans="10:12" x14ac:dyDescent="0.25">
      <c r="J2078"/>
      <c r="K2078"/>
      <c r="L2078"/>
    </row>
    <row r="2079" spans="10:12" x14ac:dyDescent="0.25">
      <c r="J2079"/>
      <c r="K2079"/>
      <c r="L2079"/>
    </row>
    <row r="2080" spans="10:12" x14ac:dyDescent="0.25">
      <c r="J2080"/>
      <c r="K2080"/>
      <c r="L2080"/>
    </row>
    <row r="2081" spans="10:12" x14ac:dyDescent="0.25">
      <c r="J2081"/>
      <c r="K2081"/>
      <c r="L2081"/>
    </row>
    <row r="2082" spans="10:12" x14ac:dyDescent="0.25">
      <c r="J2082"/>
      <c r="K2082"/>
      <c r="L2082"/>
    </row>
    <row r="2083" spans="10:12" x14ac:dyDescent="0.25">
      <c r="J2083"/>
      <c r="K2083"/>
      <c r="L2083"/>
    </row>
    <row r="2084" spans="10:12" x14ac:dyDescent="0.25">
      <c r="J2084"/>
      <c r="K2084"/>
      <c r="L2084"/>
    </row>
    <row r="2085" spans="10:12" x14ac:dyDescent="0.25">
      <c r="J2085"/>
      <c r="K2085"/>
      <c r="L2085"/>
    </row>
    <row r="2086" spans="10:12" x14ac:dyDescent="0.25">
      <c r="J2086"/>
      <c r="K2086"/>
      <c r="L2086"/>
    </row>
    <row r="2087" spans="10:12" x14ac:dyDescent="0.25">
      <c r="J2087"/>
      <c r="K2087"/>
      <c r="L2087"/>
    </row>
    <row r="2088" spans="10:12" x14ac:dyDescent="0.25">
      <c r="J2088"/>
      <c r="K2088"/>
      <c r="L2088"/>
    </row>
    <row r="2089" spans="10:12" x14ac:dyDescent="0.25">
      <c r="J2089"/>
      <c r="K2089"/>
      <c r="L2089"/>
    </row>
    <row r="2090" spans="10:12" x14ac:dyDescent="0.25">
      <c r="J2090"/>
      <c r="K2090"/>
      <c r="L2090"/>
    </row>
    <row r="2091" spans="10:12" x14ac:dyDescent="0.25">
      <c r="J2091"/>
      <c r="K2091"/>
      <c r="L2091"/>
    </row>
    <row r="2092" spans="10:12" x14ac:dyDescent="0.25">
      <c r="J2092"/>
      <c r="K2092"/>
      <c r="L2092"/>
    </row>
    <row r="2093" spans="10:12" x14ac:dyDescent="0.25">
      <c r="J2093"/>
      <c r="K2093"/>
      <c r="L2093"/>
    </row>
    <row r="2094" spans="10:12" x14ac:dyDescent="0.25">
      <c r="J2094"/>
      <c r="K2094"/>
      <c r="L2094"/>
    </row>
    <row r="2095" spans="10:12" x14ac:dyDescent="0.25">
      <c r="J2095"/>
      <c r="K2095"/>
      <c r="L2095"/>
    </row>
    <row r="2096" spans="10:12" x14ac:dyDescent="0.25">
      <c r="J2096"/>
      <c r="K2096"/>
      <c r="L2096"/>
    </row>
    <row r="2097" spans="10:12" x14ac:dyDescent="0.25">
      <c r="J2097"/>
      <c r="K2097"/>
      <c r="L2097"/>
    </row>
    <row r="2098" spans="10:12" x14ac:dyDescent="0.25">
      <c r="J2098"/>
      <c r="K2098"/>
      <c r="L2098"/>
    </row>
    <row r="2099" spans="10:12" x14ac:dyDescent="0.25">
      <c r="J2099"/>
      <c r="K2099"/>
      <c r="L2099"/>
    </row>
    <row r="2100" spans="10:12" x14ac:dyDescent="0.25">
      <c r="J2100"/>
      <c r="K2100"/>
      <c r="L2100"/>
    </row>
    <row r="2101" spans="10:12" x14ac:dyDescent="0.25">
      <c r="J2101"/>
      <c r="K2101"/>
      <c r="L2101"/>
    </row>
    <row r="2102" spans="10:12" x14ac:dyDescent="0.25">
      <c r="J2102"/>
      <c r="K2102"/>
      <c r="L2102"/>
    </row>
    <row r="2103" spans="10:12" x14ac:dyDescent="0.25">
      <c r="J2103"/>
      <c r="K2103"/>
      <c r="L2103"/>
    </row>
    <row r="2104" spans="10:12" x14ac:dyDescent="0.25">
      <c r="J2104"/>
      <c r="K2104"/>
      <c r="L2104"/>
    </row>
    <row r="2105" spans="10:12" x14ac:dyDescent="0.25">
      <c r="J2105"/>
      <c r="K2105"/>
      <c r="L2105"/>
    </row>
    <row r="2106" spans="10:12" x14ac:dyDescent="0.25">
      <c r="J2106"/>
      <c r="K2106"/>
      <c r="L2106"/>
    </row>
    <row r="2107" spans="10:12" x14ac:dyDescent="0.25">
      <c r="J2107"/>
      <c r="K2107"/>
      <c r="L2107"/>
    </row>
    <row r="2108" spans="10:12" x14ac:dyDescent="0.25">
      <c r="J2108"/>
      <c r="K2108"/>
      <c r="L2108"/>
    </row>
    <row r="2109" spans="10:12" x14ac:dyDescent="0.25">
      <c r="J2109"/>
      <c r="K2109"/>
      <c r="L2109"/>
    </row>
    <row r="2110" spans="10:12" x14ac:dyDescent="0.25">
      <c r="J2110"/>
      <c r="K2110"/>
      <c r="L2110"/>
    </row>
    <row r="2111" spans="10:12" x14ac:dyDescent="0.25">
      <c r="J2111"/>
      <c r="K2111"/>
      <c r="L2111"/>
    </row>
    <row r="2112" spans="10:12" x14ac:dyDescent="0.25">
      <c r="J2112"/>
      <c r="K2112"/>
      <c r="L2112"/>
    </row>
    <row r="2113" spans="10:12" x14ac:dyDescent="0.25">
      <c r="J2113"/>
      <c r="K2113"/>
      <c r="L2113"/>
    </row>
    <row r="2114" spans="10:12" x14ac:dyDescent="0.25">
      <c r="J2114"/>
      <c r="K2114"/>
      <c r="L2114"/>
    </row>
    <row r="2115" spans="10:12" x14ac:dyDescent="0.25">
      <c r="J2115"/>
      <c r="K2115"/>
      <c r="L2115"/>
    </row>
    <row r="2116" spans="10:12" x14ac:dyDescent="0.25">
      <c r="J2116"/>
      <c r="K2116"/>
      <c r="L2116"/>
    </row>
    <row r="2117" spans="10:12" x14ac:dyDescent="0.25">
      <c r="J2117"/>
      <c r="K2117"/>
      <c r="L2117"/>
    </row>
    <row r="2118" spans="10:12" x14ac:dyDescent="0.25">
      <c r="J2118"/>
      <c r="K2118"/>
      <c r="L2118"/>
    </row>
    <row r="2119" spans="10:12" x14ac:dyDescent="0.25">
      <c r="J2119"/>
      <c r="K2119"/>
      <c r="L2119"/>
    </row>
    <row r="2120" spans="10:12" x14ac:dyDescent="0.25">
      <c r="J2120"/>
      <c r="K2120"/>
      <c r="L2120"/>
    </row>
    <row r="2121" spans="10:12" x14ac:dyDescent="0.25">
      <c r="J2121"/>
      <c r="K2121"/>
      <c r="L2121"/>
    </row>
    <row r="2122" spans="10:12" x14ac:dyDescent="0.25">
      <c r="J2122"/>
      <c r="K2122"/>
      <c r="L2122"/>
    </row>
    <row r="2123" spans="10:12" x14ac:dyDescent="0.25">
      <c r="J2123"/>
      <c r="K2123"/>
      <c r="L2123"/>
    </row>
    <row r="2124" spans="10:12" x14ac:dyDescent="0.25">
      <c r="J2124"/>
      <c r="K2124"/>
      <c r="L2124"/>
    </row>
    <row r="2125" spans="10:12" x14ac:dyDescent="0.25">
      <c r="J2125"/>
      <c r="K2125"/>
      <c r="L2125"/>
    </row>
    <row r="2126" spans="10:12" x14ac:dyDescent="0.25">
      <c r="J2126"/>
      <c r="K2126"/>
      <c r="L2126"/>
    </row>
    <row r="2127" spans="10:12" x14ac:dyDescent="0.25">
      <c r="J2127"/>
      <c r="K2127"/>
      <c r="L2127"/>
    </row>
    <row r="2128" spans="10:12" x14ac:dyDescent="0.25">
      <c r="J2128"/>
      <c r="K2128"/>
      <c r="L2128"/>
    </row>
    <row r="2129" spans="10:12" x14ac:dyDescent="0.25">
      <c r="J2129"/>
      <c r="K2129"/>
      <c r="L2129"/>
    </row>
    <row r="2130" spans="10:12" x14ac:dyDescent="0.25">
      <c r="J2130"/>
      <c r="K2130"/>
      <c r="L2130"/>
    </row>
    <row r="2131" spans="10:12" x14ac:dyDescent="0.25">
      <c r="J2131"/>
      <c r="K2131"/>
      <c r="L2131"/>
    </row>
    <row r="2132" spans="10:12" x14ac:dyDescent="0.25">
      <c r="J2132"/>
      <c r="K2132"/>
      <c r="L2132"/>
    </row>
    <row r="2133" spans="10:12" x14ac:dyDescent="0.25">
      <c r="J2133"/>
      <c r="K2133"/>
      <c r="L2133"/>
    </row>
    <row r="2134" spans="10:12" x14ac:dyDescent="0.25">
      <c r="J2134"/>
      <c r="K2134"/>
      <c r="L2134"/>
    </row>
    <row r="2135" spans="10:12" x14ac:dyDescent="0.25">
      <c r="J2135"/>
      <c r="K2135"/>
      <c r="L2135"/>
    </row>
    <row r="2136" spans="10:12" x14ac:dyDescent="0.25">
      <c r="J2136"/>
      <c r="K2136"/>
      <c r="L2136"/>
    </row>
    <row r="2137" spans="10:12" x14ac:dyDescent="0.25">
      <c r="J2137"/>
      <c r="K2137"/>
      <c r="L2137"/>
    </row>
    <row r="2138" spans="10:12" x14ac:dyDescent="0.25">
      <c r="J2138"/>
      <c r="K2138"/>
      <c r="L2138"/>
    </row>
    <row r="2139" spans="10:12" x14ac:dyDescent="0.25">
      <c r="J2139"/>
      <c r="K2139"/>
      <c r="L2139"/>
    </row>
    <row r="2140" spans="10:12" x14ac:dyDescent="0.25">
      <c r="J2140"/>
      <c r="K2140"/>
      <c r="L2140"/>
    </row>
    <row r="2141" spans="10:12" x14ac:dyDescent="0.25">
      <c r="J2141"/>
      <c r="K2141"/>
      <c r="L2141"/>
    </row>
    <row r="2142" spans="10:12" x14ac:dyDescent="0.25">
      <c r="J2142"/>
      <c r="K2142"/>
      <c r="L2142"/>
    </row>
    <row r="2143" spans="10:12" x14ac:dyDescent="0.25">
      <c r="J2143"/>
      <c r="K2143"/>
      <c r="L2143"/>
    </row>
    <row r="2144" spans="10:12" x14ac:dyDescent="0.25">
      <c r="J2144"/>
      <c r="K2144"/>
      <c r="L2144"/>
    </row>
    <row r="2145" spans="10:12" x14ac:dyDescent="0.25">
      <c r="J2145"/>
      <c r="K2145"/>
      <c r="L2145"/>
    </row>
    <row r="2146" spans="10:12" x14ac:dyDescent="0.25">
      <c r="J2146"/>
      <c r="K2146"/>
      <c r="L2146"/>
    </row>
    <row r="2147" spans="10:12" x14ac:dyDescent="0.25">
      <c r="J2147"/>
      <c r="K2147"/>
      <c r="L2147"/>
    </row>
    <row r="2148" spans="10:12" x14ac:dyDescent="0.25">
      <c r="J2148"/>
      <c r="K2148"/>
      <c r="L2148"/>
    </row>
    <row r="2149" spans="10:12" x14ac:dyDescent="0.25">
      <c r="J2149"/>
      <c r="K2149"/>
      <c r="L2149"/>
    </row>
    <row r="2150" spans="10:12" x14ac:dyDescent="0.25">
      <c r="J2150"/>
      <c r="K2150"/>
      <c r="L2150"/>
    </row>
    <row r="2151" spans="10:12" x14ac:dyDescent="0.25">
      <c r="J2151"/>
      <c r="K2151"/>
      <c r="L2151"/>
    </row>
    <row r="2152" spans="10:12" x14ac:dyDescent="0.25">
      <c r="J2152"/>
      <c r="K2152"/>
      <c r="L2152"/>
    </row>
    <row r="2153" spans="10:12" x14ac:dyDescent="0.25">
      <c r="J2153"/>
      <c r="K2153"/>
      <c r="L2153"/>
    </row>
    <row r="2154" spans="10:12" x14ac:dyDescent="0.25">
      <c r="J2154"/>
      <c r="K2154"/>
      <c r="L2154"/>
    </row>
    <row r="2155" spans="10:12" x14ac:dyDescent="0.25">
      <c r="J2155"/>
      <c r="K2155"/>
      <c r="L2155"/>
    </row>
    <row r="2156" spans="10:12" x14ac:dyDescent="0.25">
      <c r="J2156"/>
      <c r="K2156"/>
      <c r="L2156"/>
    </row>
    <row r="2157" spans="10:12" x14ac:dyDescent="0.25">
      <c r="J2157"/>
      <c r="K2157"/>
      <c r="L2157"/>
    </row>
    <row r="2158" spans="10:12" x14ac:dyDescent="0.25">
      <c r="J2158"/>
      <c r="K2158"/>
      <c r="L2158"/>
    </row>
    <row r="2159" spans="10:12" x14ac:dyDescent="0.25">
      <c r="J2159"/>
      <c r="K2159"/>
      <c r="L2159"/>
    </row>
    <row r="2160" spans="10:12" x14ac:dyDescent="0.25">
      <c r="J2160"/>
      <c r="K2160"/>
      <c r="L2160"/>
    </row>
    <row r="2161" spans="10:12" x14ac:dyDescent="0.25">
      <c r="J2161"/>
      <c r="K2161"/>
      <c r="L2161"/>
    </row>
    <row r="2162" spans="10:12" x14ac:dyDescent="0.25">
      <c r="J2162"/>
      <c r="K2162"/>
      <c r="L2162"/>
    </row>
    <row r="2163" spans="10:12" x14ac:dyDescent="0.25">
      <c r="J2163"/>
      <c r="K2163"/>
      <c r="L2163"/>
    </row>
    <row r="2164" spans="10:12" x14ac:dyDescent="0.25">
      <c r="J2164"/>
      <c r="K2164"/>
      <c r="L2164"/>
    </row>
    <row r="2165" spans="10:12" x14ac:dyDescent="0.25">
      <c r="J2165"/>
      <c r="K2165"/>
      <c r="L2165"/>
    </row>
    <row r="2166" spans="10:12" x14ac:dyDescent="0.25">
      <c r="J2166"/>
      <c r="K2166"/>
      <c r="L2166"/>
    </row>
    <row r="2167" spans="10:12" x14ac:dyDescent="0.25">
      <c r="J2167"/>
      <c r="K2167"/>
      <c r="L2167"/>
    </row>
    <row r="2168" spans="10:12" x14ac:dyDescent="0.25">
      <c r="J2168"/>
      <c r="K2168"/>
      <c r="L2168"/>
    </row>
    <row r="2169" spans="10:12" x14ac:dyDescent="0.25">
      <c r="J2169"/>
      <c r="K2169"/>
      <c r="L2169"/>
    </row>
    <row r="2170" spans="10:12" x14ac:dyDescent="0.25">
      <c r="J2170"/>
      <c r="K2170"/>
      <c r="L2170"/>
    </row>
    <row r="2171" spans="10:12" x14ac:dyDescent="0.25">
      <c r="J2171"/>
      <c r="K2171"/>
      <c r="L2171"/>
    </row>
    <row r="2172" spans="10:12" x14ac:dyDescent="0.25">
      <c r="J2172"/>
      <c r="K2172"/>
      <c r="L2172"/>
    </row>
    <row r="2173" spans="10:12" x14ac:dyDescent="0.25">
      <c r="J2173"/>
      <c r="K2173"/>
      <c r="L2173"/>
    </row>
    <row r="2174" spans="10:12" x14ac:dyDescent="0.25">
      <c r="J2174"/>
      <c r="K2174"/>
      <c r="L2174"/>
    </row>
    <row r="2175" spans="10:12" x14ac:dyDescent="0.25">
      <c r="J2175"/>
      <c r="K2175"/>
      <c r="L2175"/>
    </row>
    <row r="2176" spans="10:12" x14ac:dyDescent="0.25">
      <c r="J2176"/>
      <c r="K2176"/>
      <c r="L2176"/>
    </row>
    <row r="2177" spans="10:12" x14ac:dyDescent="0.25">
      <c r="J2177"/>
      <c r="K2177"/>
      <c r="L2177"/>
    </row>
    <row r="2178" spans="10:12" x14ac:dyDescent="0.25">
      <c r="J2178"/>
      <c r="K2178"/>
      <c r="L2178"/>
    </row>
    <row r="2179" spans="10:12" x14ac:dyDescent="0.25">
      <c r="J2179"/>
      <c r="K2179"/>
      <c r="L2179"/>
    </row>
    <row r="2180" spans="10:12" x14ac:dyDescent="0.25">
      <c r="J2180"/>
      <c r="K2180"/>
      <c r="L2180"/>
    </row>
    <row r="2181" spans="10:12" x14ac:dyDescent="0.25">
      <c r="J2181"/>
      <c r="K2181"/>
      <c r="L2181"/>
    </row>
    <row r="2182" spans="10:12" x14ac:dyDescent="0.25">
      <c r="J2182"/>
      <c r="K2182"/>
      <c r="L2182"/>
    </row>
    <row r="2183" spans="10:12" x14ac:dyDescent="0.25">
      <c r="J2183"/>
      <c r="K2183"/>
      <c r="L2183"/>
    </row>
    <row r="2184" spans="10:12" x14ac:dyDescent="0.25">
      <c r="J2184"/>
      <c r="K2184"/>
      <c r="L2184"/>
    </row>
    <row r="2185" spans="10:12" x14ac:dyDescent="0.25">
      <c r="J2185"/>
      <c r="K2185"/>
      <c r="L2185"/>
    </row>
    <row r="2186" spans="10:12" x14ac:dyDescent="0.25">
      <c r="J2186"/>
      <c r="K2186"/>
      <c r="L2186"/>
    </row>
    <row r="2187" spans="10:12" x14ac:dyDescent="0.25">
      <c r="J2187"/>
      <c r="K2187"/>
      <c r="L2187"/>
    </row>
    <row r="2188" spans="10:12" x14ac:dyDescent="0.25">
      <c r="J2188"/>
      <c r="K2188"/>
      <c r="L2188"/>
    </row>
    <row r="2189" spans="10:12" x14ac:dyDescent="0.25">
      <c r="J2189"/>
      <c r="K2189"/>
      <c r="L2189"/>
    </row>
    <row r="2190" spans="10:12" x14ac:dyDescent="0.25">
      <c r="J2190"/>
      <c r="K2190"/>
      <c r="L2190"/>
    </row>
    <row r="2191" spans="10:12" x14ac:dyDescent="0.25">
      <c r="J2191"/>
      <c r="K2191"/>
      <c r="L2191"/>
    </row>
    <row r="2192" spans="10:12" x14ac:dyDescent="0.25">
      <c r="J2192"/>
      <c r="K2192"/>
      <c r="L2192"/>
    </row>
    <row r="2193" spans="10:12" x14ac:dyDescent="0.25">
      <c r="J2193"/>
      <c r="K2193"/>
      <c r="L2193"/>
    </row>
    <row r="2194" spans="10:12" x14ac:dyDescent="0.25">
      <c r="J2194"/>
      <c r="K2194"/>
      <c r="L2194"/>
    </row>
    <row r="2195" spans="10:12" x14ac:dyDescent="0.25">
      <c r="J2195"/>
      <c r="K2195"/>
      <c r="L2195"/>
    </row>
    <row r="2196" spans="10:12" x14ac:dyDescent="0.25">
      <c r="J2196"/>
      <c r="K2196"/>
      <c r="L2196"/>
    </row>
    <row r="2197" spans="10:12" x14ac:dyDescent="0.25">
      <c r="J2197"/>
      <c r="K2197"/>
      <c r="L2197"/>
    </row>
    <row r="2198" spans="10:12" x14ac:dyDescent="0.25">
      <c r="J2198"/>
      <c r="K2198"/>
      <c r="L2198"/>
    </row>
    <row r="2199" spans="10:12" x14ac:dyDescent="0.25">
      <c r="J2199"/>
      <c r="K2199"/>
      <c r="L2199"/>
    </row>
    <row r="2200" spans="10:12" x14ac:dyDescent="0.25">
      <c r="J2200"/>
      <c r="K2200"/>
      <c r="L2200"/>
    </row>
    <row r="2201" spans="10:12" x14ac:dyDescent="0.25">
      <c r="J2201"/>
      <c r="K2201"/>
      <c r="L2201"/>
    </row>
    <row r="2202" spans="10:12" x14ac:dyDescent="0.25">
      <c r="J2202"/>
      <c r="K2202"/>
      <c r="L2202"/>
    </row>
    <row r="2203" spans="10:12" x14ac:dyDescent="0.25">
      <c r="J2203"/>
      <c r="K2203"/>
      <c r="L2203"/>
    </row>
    <row r="2204" spans="10:12" x14ac:dyDescent="0.25">
      <c r="J2204"/>
      <c r="K2204"/>
      <c r="L2204"/>
    </row>
    <row r="2205" spans="10:12" x14ac:dyDescent="0.25">
      <c r="J2205"/>
      <c r="K2205"/>
      <c r="L2205"/>
    </row>
    <row r="2206" spans="10:12" x14ac:dyDescent="0.25">
      <c r="J2206"/>
      <c r="K2206"/>
      <c r="L2206"/>
    </row>
    <row r="2207" spans="10:12" x14ac:dyDescent="0.25">
      <c r="J2207"/>
      <c r="K2207"/>
      <c r="L2207"/>
    </row>
    <row r="2208" spans="10:12" x14ac:dyDescent="0.25">
      <c r="J2208"/>
      <c r="K2208"/>
      <c r="L2208"/>
    </row>
    <row r="2209" spans="10:12" x14ac:dyDescent="0.25">
      <c r="J2209"/>
      <c r="K2209"/>
      <c r="L2209"/>
    </row>
    <row r="2210" spans="10:12" x14ac:dyDescent="0.25">
      <c r="J2210"/>
      <c r="K2210"/>
      <c r="L2210"/>
    </row>
    <row r="2211" spans="10:12" x14ac:dyDescent="0.25">
      <c r="J2211"/>
      <c r="K2211"/>
      <c r="L2211"/>
    </row>
    <row r="2212" spans="10:12" x14ac:dyDescent="0.25">
      <c r="J2212"/>
      <c r="K2212"/>
      <c r="L2212"/>
    </row>
    <row r="2213" spans="10:12" x14ac:dyDescent="0.25">
      <c r="J2213"/>
      <c r="K2213"/>
      <c r="L2213"/>
    </row>
    <row r="2214" spans="10:12" x14ac:dyDescent="0.25">
      <c r="J2214"/>
      <c r="K2214"/>
      <c r="L2214"/>
    </row>
    <row r="2215" spans="10:12" x14ac:dyDescent="0.25">
      <c r="J2215"/>
      <c r="K2215"/>
      <c r="L2215"/>
    </row>
    <row r="2216" spans="10:12" x14ac:dyDescent="0.25">
      <c r="J2216"/>
      <c r="K2216"/>
      <c r="L2216"/>
    </row>
    <row r="2217" spans="10:12" x14ac:dyDescent="0.25">
      <c r="J2217"/>
      <c r="K2217"/>
      <c r="L2217"/>
    </row>
    <row r="2218" spans="10:12" x14ac:dyDescent="0.25">
      <c r="J2218"/>
      <c r="K2218"/>
      <c r="L2218"/>
    </row>
    <row r="2219" spans="10:12" x14ac:dyDescent="0.25">
      <c r="J2219"/>
      <c r="K2219"/>
      <c r="L2219"/>
    </row>
    <row r="2220" spans="10:12" x14ac:dyDescent="0.25">
      <c r="J2220"/>
      <c r="K2220"/>
      <c r="L2220"/>
    </row>
    <row r="2221" spans="10:12" x14ac:dyDescent="0.25">
      <c r="J2221"/>
      <c r="K2221"/>
      <c r="L2221"/>
    </row>
    <row r="2222" spans="10:12" x14ac:dyDescent="0.25">
      <c r="J2222"/>
      <c r="K2222"/>
      <c r="L2222"/>
    </row>
    <row r="2223" spans="10:12" x14ac:dyDescent="0.25">
      <c r="J2223"/>
      <c r="K2223"/>
      <c r="L2223"/>
    </row>
    <row r="2224" spans="10:12" x14ac:dyDescent="0.25">
      <c r="J2224"/>
      <c r="K2224"/>
      <c r="L2224"/>
    </row>
    <row r="2225" spans="10:12" x14ac:dyDescent="0.25">
      <c r="J2225"/>
      <c r="K2225"/>
      <c r="L2225"/>
    </row>
    <row r="2226" spans="10:12" x14ac:dyDescent="0.25">
      <c r="J2226"/>
      <c r="K2226"/>
      <c r="L2226"/>
    </row>
    <row r="2227" spans="10:12" x14ac:dyDescent="0.25">
      <c r="J2227"/>
      <c r="K2227"/>
      <c r="L2227"/>
    </row>
    <row r="2228" spans="10:12" x14ac:dyDescent="0.25">
      <c r="J2228"/>
      <c r="K2228"/>
      <c r="L2228"/>
    </row>
    <row r="2229" spans="10:12" x14ac:dyDescent="0.25">
      <c r="J2229"/>
      <c r="K2229"/>
      <c r="L2229"/>
    </row>
    <row r="2230" spans="10:12" x14ac:dyDescent="0.25">
      <c r="J2230"/>
      <c r="K2230"/>
      <c r="L2230"/>
    </row>
    <row r="2231" spans="10:12" x14ac:dyDescent="0.25">
      <c r="J2231"/>
      <c r="K2231"/>
      <c r="L2231"/>
    </row>
    <row r="2232" spans="10:12" x14ac:dyDescent="0.25">
      <c r="J2232"/>
      <c r="K2232"/>
      <c r="L2232"/>
    </row>
    <row r="2233" spans="10:12" x14ac:dyDescent="0.25">
      <c r="J2233"/>
      <c r="K2233"/>
      <c r="L2233"/>
    </row>
    <row r="2234" spans="10:12" x14ac:dyDescent="0.25">
      <c r="J2234"/>
      <c r="K2234"/>
      <c r="L2234"/>
    </row>
    <row r="2235" spans="10:12" x14ac:dyDescent="0.25">
      <c r="J2235"/>
      <c r="K2235"/>
      <c r="L2235"/>
    </row>
    <row r="2236" spans="10:12" x14ac:dyDescent="0.25">
      <c r="J2236"/>
      <c r="K2236"/>
      <c r="L2236"/>
    </row>
    <row r="2237" spans="10:12" x14ac:dyDescent="0.25">
      <c r="J2237"/>
      <c r="K2237"/>
      <c r="L2237"/>
    </row>
    <row r="2238" spans="10:12" x14ac:dyDescent="0.25">
      <c r="J2238"/>
      <c r="K2238"/>
      <c r="L2238"/>
    </row>
    <row r="2239" spans="10:12" x14ac:dyDescent="0.25">
      <c r="J2239"/>
      <c r="K2239"/>
      <c r="L2239"/>
    </row>
    <row r="2240" spans="10:12" x14ac:dyDescent="0.25">
      <c r="J2240"/>
      <c r="K2240"/>
      <c r="L2240"/>
    </row>
    <row r="2241" spans="10:12" x14ac:dyDescent="0.25">
      <c r="J2241"/>
      <c r="K2241"/>
      <c r="L2241"/>
    </row>
    <row r="2242" spans="10:12" x14ac:dyDescent="0.25">
      <c r="J2242"/>
      <c r="K2242"/>
      <c r="L2242"/>
    </row>
    <row r="2243" spans="10:12" x14ac:dyDescent="0.25">
      <c r="J2243"/>
      <c r="K2243"/>
      <c r="L2243"/>
    </row>
    <row r="2244" spans="10:12" x14ac:dyDescent="0.25">
      <c r="J2244"/>
      <c r="K2244"/>
      <c r="L2244"/>
    </row>
    <row r="2245" spans="10:12" x14ac:dyDescent="0.25">
      <c r="J2245"/>
      <c r="K2245"/>
      <c r="L2245"/>
    </row>
    <row r="2246" spans="10:12" x14ac:dyDescent="0.25">
      <c r="J2246"/>
      <c r="K2246"/>
      <c r="L2246"/>
    </row>
    <row r="2247" spans="10:12" x14ac:dyDescent="0.25">
      <c r="J2247"/>
      <c r="K2247"/>
      <c r="L2247"/>
    </row>
    <row r="2248" spans="10:12" x14ac:dyDescent="0.25">
      <c r="J2248"/>
      <c r="K2248"/>
      <c r="L2248"/>
    </row>
    <row r="2249" spans="10:12" x14ac:dyDescent="0.25">
      <c r="J2249"/>
      <c r="K2249"/>
      <c r="L2249"/>
    </row>
    <row r="2250" spans="10:12" x14ac:dyDescent="0.25">
      <c r="J2250"/>
      <c r="K2250"/>
      <c r="L2250"/>
    </row>
    <row r="2251" spans="10:12" x14ac:dyDescent="0.25">
      <c r="J2251"/>
      <c r="K2251"/>
      <c r="L2251"/>
    </row>
    <row r="2252" spans="10:12" x14ac:dyDescent="0.25">
      <c r="J2252"/>
      <c r="K2252"/>
      <c r="L2252"/>
    </row>
    <row r="2253" spans="10:12" x14ac:dyDescent="0.25">
      <c r="J2253"/>
      <c r="K2253"/>
      <c r="L2253"/>
    </row>
    <row r="2254" spans="10:12" x14ac:dyDescent="0.25">
      <c r="J2254"/>
      <c r="K2254"/>
      <c r="L2254"/>
    </row>
    <row r="2255" spans="10:12" x14ac:dyDescent="0.25">
      <c r="J2255"/>
      <c r="K2255"/>
      <c r="L2255"/>
    </row>
    <row r="2256" spans="10:12" x14ac:dyDescent="0.25">
      <c r="J2256"/>
      <c r="K2256"/>
      <c r="L2256"/>
    </row>
    <row r="2257" spans="10:12" x14ac:dyDescent="0.25">
      <c r="J2257"/>
      <c r="K2257"/>
      <c r="L2257"/>
    </row>
    <row r="2258" spans="10:12" x14ac:dyDescent="0.25">
      <c r="J2258"/>
      <c r="K2258"/>
      <c r="L2258"/>
    </row>
    <row r="2259" spans="10:12" x14ac:dyDescent="0.25">
      <c r="J2259"/>
      <c r="K2259"/>
      <c r="L2259"/>
    </row>
    <row r="2260" spans="10:12" x14ac:dyDescent="0.25">
      <c r="J2260"/>
      <c r="K2260"/>
      <c r="L2260"/>
    </row>
    <row r="2261" spans="10:12" x14ac:dyDescent="0.25">
      <c r="J2261"/>
      <c r="K2261"/>
      <c r="L2261"/>
    </row>
    <row r="2262" spans="10:12" x14ac:dyDescent="0.25">
      <c r="J2262"/>
      <c r="K2262"/>
      <c r="L2262"/>
    </row>
    <row r="2263" spans="10:12" x14ac:dyDescent="0.25">
      <c r="J2263"/>
      <c r="K2263"/>
      <c r="L2263"/>
    </row>
    <row r="2264" spans="10:12" x14ac:dyDescent="0.25">
      <c r="J2264"/>
      <c r="K2264"/>
      <c r="L2264"/>
    </row>
    <row r="2265" spans="10:12" x14ac:dyDescent="0.25">
      <c r="J2265"/>
      <c r="K2265"/>
      <c r="L2265"/>
    </row>
    <row r="2266" spans="10:12" x14ac:dyDescent="0.25">
      <c r="J2266"/>
      <c r="K2266"/>
      <c r="L2266"/>
    </row>
    <row r="2267" spans="10:12" x14ac:dyDescent="0.25">
      <c r="J2267"/>
      <c r="K2267"/>
      <c r="L2267"/>
    </row>
    <row r="2268" spans="10:12" x14ac:dyDescent="0.25">
      <c r="J2268"/>
      <c r="K2268"/>
      <c r="L2268"/>
    </row>
    <row r="2269" spans="10:12" x14ac:dyDescent="0.25">
      <c r="J2269"/>
      <c r="K2269"/>
      <c r="L2269"/>
    </row>
    <row r="2270" spans="10:12" x14ac:dyDescent="0.25">
      <c r="J2270"/>
      <c r="K2270"/>
      <c r="L2270"/>
    </row>
    <row r="2271" spans="10:12" x14ac:dyDescent="0.25">
      <c r="J2271"/>
      <c r="K2271"/>
      <c r="L2271"/>
    </row>
    <row r="2272" spans="10:12" x14ac:dyDescent="0.25">
      <c r="J2272"/>
      <c r="K2272"/>
      <c r="L2272"/>
    </row>
    <row r="2273" spans="10:12" x14ac:dyDescent="0.25">
      <c r="J2273"/>
      <c r="K2273"/>
      <c r="L2273"/>
    </row>
    <row r="2274" spans="10:12" x14ac:dyDescent="0.25">
      <c r="J2274"/>
      <c r="K2274"/>
      <c r="L2274"/>
    </row>
    <row r="2275" spans="10:12" x14ac:dyDescent="0.25">
      <c r="J2275"/>
      <c r="K2275"/>
      <c r="L2275"/>
    </row>
    <row r="2276" spans="10:12" x14ac:dyDescent="0.25">
      <c r="J2276"/>
      <c r="K2276"/>
      <c r="L2276"/>
    </row>
    <row r="2277" spans="10:12" x14ac:dyDescent="0.25">
      <c r="J2277"/>
      <c r="K2277"/>
      <c r="L2277"/>
    </row>
    <row r="2278" spans="10:12" x14ac:dyDescent="0.25">
      <c r="J2278"/>
      <c r="K2278"/>
      <c r="L2278"/>
    </row>
    <row r="2279" spans="10:12" x14ac:dyDescent="0.25">
      <c r="J2279"/>
      <c r="K2279"/>
      <c r="L2279"/>
    </row>
    <row r="2280" spans="10:12" x14ac:dyDescent="0.25">
      <c r="J2280"/>
      <c r="K2280"/>
      <c r="L2280"/>
    </row>
    <row r="2281" spans="10:12" x14ac:dyDescent="0.25">
      <c r="J2281"/>
      <c r="K2281"/>
      <c r="L2281"/>
    </row>
    <row r="2282" spans="10:12" x14ac:dyDescent="0.25">
      <c r="J2282"/>
      <c r="K2282"/>
      <c r="L2282"/>
    </row>
    <row r="2283" spans="10:12" x14ac:dyDescent="0.25">
      <c r="J2283"/>
      <c r="K2283"/>
      <c r="L2283"/>
    </row>
    <row r="2284" spans="10:12" x14ac:dyDescent="0.25">
      <c r="J2284"/>
      <c r="K2284"/>
      <c r="L2284"/>
    </row>
    <row r="2285" spans="10:12" x14ac:dyDescent="0.25">
      <c r="J2285"/>
      <c r="K2285"/>
      <c r="L2285"/>
    </row>
    <row r="2286" spans="10:12" x14ac:dyDescent="0.25">
      <c r="J2286"/>
      <c r="K2286"/>
      <c r="L2286"/>
    </row>
    <row r="2287" spans="10:12" x14ac:dyDescent="0.25">
      <c r="J2287"/>
      <c r="K2287"/>
      <c r="L2287"/>
    </row>
    <row r="2288" spans="10:12" x14ac:dyDescent="0.25">
      <c r="J2288"/>
      <c r="K2288"/>
      <c r="L2288"/>
    </row>
    <row r="2289" spans="10:12" x14ac:dyDescent="0.25">
      <c r="J2289"/>
      <c r="K2289"/>
      <c r="L2289"/>
    </row>
    <row r="2290" spans="10:12" x14ac:dyDescent="0.25">
      <c r="J2290"/>
      <c r="K2290"/>
      <c r="L2290"/>
    </row>
    <row r="2291" spans="10:12" x14ac:dyDescent="0.25">
      <c r="J2291"/>
      <c r="K2291"/>
      <c r="L2291"/>
    </row>
    <row r="2292" spans="10:12" x14ac:dyDescent="0.25">
      <c r="J2292"/>
      <c r="K2292"/>
      <c r="L2292"/>
    </row>
    <row r="2293" spans="10:12" x14ac:dyDescent="0.25">
      <c r="J2293"/>
      <c r="K2293"/>
      <c r="L2293"/>
    </row>
    <row r="2294" spans="10:12" x14ac:dyDescent="0.25">
      <c r="J2294"/>
      <c r="K2294"/>
      <c r="L2294"/>
    </row>
    <row r="2295" spans="10:12" x14ac:dyDescent="0.25">
      <c r="J2295"/>
      <c r="K2295"/>
      <c r="L2295"/>
    </row>
    <row r="2296" spans="10:12" x14ac:dyDescent="0.25">
      <c r="J2296"/>
      <c r="K2296"/>
      <c r="L2296"/>
    </row>
    <row r="2297" spans="10:12" x14ac:dyDescent="0.25">
      <c r="J2297"/>
      <c r="K2297"/>
      <c r="L2297"/>
    </row>
    <row r="2298" spans="10:12" x14ac:dyDescent="0.25">
      <c r="J2298"/>
      <c r="K2298"/>
      <c r="L2298"/>
    </row>
    <row r="2299" spans="10:12" x14ac:dyDescent="0.25">
      <c r="J2299"/>
      <c r="K2299"/>
      <c r="L2299"/>
    </row>
    <row r="2300" spans="10:12" x14ac:dyDescent="0.25">
      <c r="J2300"/>
      <c r="K2300"/>
      <c r="L2300"/>
    </row>
    <row r="2301" spans="10:12" x14ac:dyDescent="0.25">
      <c r="J2301"/>
      <c r="K2301"/>
      <c r="L2301"/>
    </row>
    <row r="2302" spans="10:12" x14ac:dyDescent="0.25">
      <c r="J2302"/>
      <c r="K2302"/>
      <c r="L2302"/>
    </row>
    <row r="2303" spans="10:12" x14ac:dyDescent="0.25">
      <c r="J2303"/>
      <c r="K2303"/>
      <c r="L2303"/>
    </row>
    <row r="2304" spans="10:12" x14ac:dyDescent="0.25">
      <c r="J2304"/>
      <c r="K2304"/>
      <c r="L2304"/>
    </row>
    <row r="2305" spans="10:12" x14ac:dyDescent="0.25">
      <c r="J2305"/>
      <c r="K2305"/>
      <c r="L2305"/>
    </row>
    <row r="2306" spans="10:12" x14ac:dyDescent="0.25">
      <c r="J2306"/>
      <c r="K2306"/>
      <c r="L2306"/>
    </row>
    <row r="2307" spans="10:12" x14ac:dyDescent="0.25">
      <c r="J2307"/>
      <c r="K2307"/>
      <c r="L2307"/>
    </row>
    <row r="2308" spans="10:12" x14ac:dyDescent="0.25">
      <c r="J2308"/>
      <c r="K2308"/>
      <c r="L2308"/>
    </row>
    <row r="2309" spans="10:12" x14ac:dyDescent="0.25">
      <c r="J2309"/>
      <c r="K2309"/>
      <c r="L2309"/>
    </row>
    <row r="2310" spans="10:12" x14ac:dyDescent="0.25">
      <c r="J2310"/>
      <c r="K2310"/>
      <c r="L2310"/>
    </row>
    <row r="2311" spans="10:12" x14ac:dyDescent="0.25">
      <c r="J2311"/>
      <c r="K2311"/>
      <c r="L2311"/>
    </row>
    <row r="2312" spans="10:12" x14ac:dyDescent="0.25">
      <c r="J2312"/>
      <c r="K2312"/>
      <c r="L2312"/>
    </row>
    <row r="2313" spans="10:12" x14ac:dyDescent="0.25">
      <c r="J2313"/>
      <c r="K2313"/>
      <c r="L2313"/>
    </row>
    <row r="2314" spans="10:12" x14ac:dyDescent="0.25">
      <c r="J2314"/>
      <c r="K2314"/>
      <c r="L2314"/>
    </row>
    <row r="2315" spans="10:12" x14ac:dyDescent="0.25">
      <c r="J2315"/>
      <c r="K2315"/>
      <c r="L2315"/>
    </row>
    <row r="2316" spans="10:12" x14ac:dyDescent="0.25">
      <c r="J2316"/>
      <c r="K2316"/>
      <c r="L2316"/>
    </row>
    <row r="2317" spans="10:12" x14ac:dyDescent="0.25">
      <c r="J2317"/>
      <c r="K2317"/>
      <c r="L2317"/>
    </row>
    <row r="2318" spans="10:12" x14ac:dyDescent="0.25">
      <c r="J2318"/>
      <c r="K2318"/>
      <c r="L2318"/>
    </row>
    <row r="2319" spans="10:12" x14ac:dyDescent="0.25">
      <c r="J2319"/>
      <c r="K2319"/>
      <c r="L2319"/>
    </row>
    <row r="2320" spans="10:12" x14ac:dyDescent="0.25">
      <c r="J2320"/>
      <c r="K2320"/>
      <c r="L2320"/>
    </row>
    <row r="2321" spans="10:12" x14ac:dyDescent="0.25">
      <c r="J2321"/>
      <c r="K2321"/>
      <c r="L2321"/>
    </row>
    <row r="2322" spans="10:12" x14ac:dyDescent="0.25">
      <c r="J2322"/>
      <c r="K2322"/>
      <c r="L2322"/>
    </row>
    <row r="2323" spans="10:12" x14ac:dyDescent="0.25">
      <c r="J2323"/>
      <c r="K2323"/>
      <c r="L2323"/>
    </row>
    <row r="2324" spans="10:12" x14ac:dyDescent="0.25">
      <c r="J2324"/>
      <c r="K2324"/>
      <c r="L2324"/>
    </row>
    <row r="2325" spans="10:12" x14ac:dyDescent="0.25">
      <c r="J2325"/>
      <c r="K2325"/>
      <c r="L2325"/>
    </row>
    <row r="2326" spans="10:12" x14ac:dyDescent="0.25">
      <c r="J2326"/>
      <c r="K2326"/>
      <c r="L2326"/>
    </row>
    <row r="2327" spans="10:12" x14ac:dyDescent="0.25">
      <c r="J2327"/>
      <c r="K2327"/>
      <c r="L2327"/>
    </row>
    <row r="2328" spans="10:12" x14ac:dyDescent="0.25">
      <c r="J2328"/>
      <c r="K2328"/>
      <c r="L2328"/>
    </row>
    <row r="2329" spans="10:12" x14ac:dyDescent="0.25">
      <c r="J2329"/>
      <c r="K2329"/>
      <c r="L2329"/>
    </row>
    <row r="2330" spans="10:12" x14ac:dyDescent="0.25">
      <c r="J2330"/>
      <c r="K2330"/>
      <c r="L2330"/>
    </row>
    <row r="2331" spans="10:12" x14ac:dyDescent="0.25">
      <c r="J2331"/>
      <c r="K2331"/>
      <c r="L2331"/>
    </row>
    <row r="2332" spans="10:12" x14ac:dyDescent="0.25">
      <c r="J2332"/>
      <c r="K2332"/>
      <c r="L2332"/>
    </row>
    <row r="2333" spans="10:12" x14ac:dyDescent="0.25">
      <c r="J2333"/>
      <c r="K2333"/>
      <c r="L2333"/>
    </row>
    <row r="2334" spans="10:12" x14ac:dyDescent="0.25">
      <c r="J2334"/>
      <c r="K2334"/>
      <c r="L2334"/>
    </row>
    <row r="2335" spans="10:12" x14ac:dyDescent="0.25">
      <c r="J2335"/>
      <c r="K2335"/>
      <c r="L2335"/>
    </row>
    <row r="2336" spans="10:12" x14ac:dyDescent="0.25">
      <c r="J2336"/>
      <c r="K2336"/>
      <c r="L2336"/>
    </row>
    <row r="2337" spans="10:12" x14ac:dyDescent="0.25">
      <c r="J2337"/>
      <c r="K2337"/>
      <c r="L2337"/>
    </row>
    <row r="2338" spans="10:12" x14ac:dyDescent="0.25">
      <c r="J2338"/>
      <c r="K2338"/>
      <c r="L2338"/>
    </row>
    <row r="2339" spans="10:12" x14ac:dyDescent="0.25">
      <c r="J2339"/>
      <c r="K2339"/>
      <c r="L2339"/>
    </row>
    <row r="2340" spans="10:12" x14ac:dyDescent="0.25">
      <c r="J2340"/>
      <c r="K2340"/>
      <c r="L2340"/>
    </row>
    <row r="2341" spans="10:12" x14ac:dyDescent="0.25">
      <c r="J2341"/>
      <c r="K2341"/>
      <c r="L2341"/>
    </row>
    <row r="2342" spans="10:12" x14ac:dyDescent="0.25">
      <c r="J2342"/>
      <c r="K2342"/>
      <c r="L2342"/>
    </row>
    <row r="2343" spans="10:12" x14ac:dyDescent="0.25">
      <c r="J2343"/>
      <c r="K2343"/>
      <c r="L2343"/>
    </row>
    <row r="2344" spans="10:12" x14ac:dyDescent="0.25">
      <c r="J2344"/>
      <c r="K2344"/>
      <c r="L2344"/>
    </row>
    <row r="2345" spans="10:12" x14ac:dyDescent="0.25">
      <c r="J2345"/>
      <c r="K2345"/>
      <c r="L2345"/>
    </row>
    <row r="2346" spans="10:12" x14ac:dyDescent="0.25">
      <c r="J2346"/>
      <c r="K2346"/>
      <c r="L2346"/>
    </row>
    <row r="2347" spans="10:12" x14ac:dyDescent="0.25">
      <c r="J2347"/>
      <c r="K2347"/>
      <c r="L2347"/>
    </row>
    <row r="2348" spans="10:12" x14ac:dyDescent="0.25">
      <c r="J2348"/>
      <c r="K2348"/>
      <c r="L2348"/>
    </row>
    <row r="2349" spans="10:12" x14ac:dyDescent="0.25">
      <c r="J2349"/>
      <c r="K2349"/>
      <c r="L2349"/>
    </row>
    <row r="2350" spans="10:12" x14ac:dyDescent="0.25">
      <c r="J2350"/>
      <c r="K2350"/>
      <c r="L2350"/>
    </row>
    <row r="2351" spans="10:12" x14ac:dyDescent="0.25">
      <c r="J2351"/>
      <c r="K2351"/>
      <c r="L2351"/>
    </row>
    <row r="2352" spans="10:12" x14ac:dyDescent="0.25">
      <c r="J2352"/>
      <c r="K2352"/>
      <c r="L2352"/>
    </row>
    <row r="2353" spans="10:12" x14ac:dyDescent="0.25">
      <c r="J2353"/>
      <c r="K2353"/>
      <c r="L2353"/>
    </row>
    <row r="2354" spans="10:12" x14ac:dyDescent="0.25">
      <c r="J2354"/>
      <c r="K2354"/>
      <c r="L2354"/>
    </row>
    <row r="2355" spans="10:12" x14ac:dyDescent="0.25">
      <c r="J2355"/>
      <c r="K2355"/>
      <c r="L2355"/>
    </row>
    <row r="2356" spans="10:12" x14ac:dyDescent="0.25">
      <c r="J2356"/>
      <c r="K2356"/>
      <c r="L2356"/>
    </row>
    <row r="2357" spans="10:12" x14ac:dyDescent="0.25">
      <c r="J2357"/>
      <c r="K2357"/>
      <c r="L2357"/>
    </row>
    <row r="2358" spans="10:12" x14ac:dyDescent="0.25">
      <c r="J2358"/>
      <c r="K2358"/>
      <c r="L2358"/>
    </row>
    <row r="2359" spans="10:12" x14ac:dyDescent="0.25">
      <c r="J2359"/>
      <c r="K2359"/>
      <c r="L2359"/>
    </row>
    <row r="2360" spans="10:12" x14ac:dyDescent="0.25">
      <c r="J2360"/>
      <c r="K2360"/>
      <c r="L2360"/>
    </row>
    <row r="2361" spans="10:12" x14ac:dyDescent="0.25">
      <c r="J2361"/>
      <c r="K2361"/>
      <c r="L2361"/>
    </row>
    <row r="2362" spans="10:12" x14ac:dyDescent="0.25">
      <c r="J2362"/>
      <c r="K2362"/>
      <c r="L2362"/>
    </row>
    <row r="2363" spans="10:12" x14ac:dyDescent="0.25">
      <c r="J2363"/>
      <c r="K2363"/>
      <c r="L2363"/>
    </row>
    <row r="2364" spans="10:12" x14ac:dyDescent="0.25">
      <c r="J2364"/>
      <c r="K2364"/>
      <c r="L2364"/>
    </row>
    <row r="2365" spans="10:12" x14ac:dyDescent="0.25">
      <c r="J2365"/>
      <c r="K2365"/>
      <c r="L2365"/>
    </row>
    <row r="2366" spans="10:12" x14ac:dyDescent="0.25">
      <c r="J2366"/>
      <c r="K2366"/>
      <c r="L2366"/>
    </row>
    <row r="2367" spans="10:12" x14ac:dyDescent="0.25">
      <c r="J2367"/>
      <c r="K2367"/>
      <c r="L2367"/>
    </row>
    <row r="2368" spans="10:12" x14ac:dyDescent="0.25">
      <c r="J2368"/>
      <c r="K2368"/>
      <c r="L2368"/>
    </row>
    <row r="2369" spans="10:12" x14ac:dyDescent="0.25">
      <c r="J2369"/>
      <c r="K2369"/>
      <c r="L2369"/>
    </row>
    <row r="2370" spans="10:12" x14ac:dyDescent="0.25">
      <c r="J2370"/>
      <c r="K2370"/>
      <c r="L2370"/>
    </row>
    <row r="2371" spans="10:12" x14ac:dyDescent="0.25">
      <c r="J2371"/>
      <c r="K2371"/>
      <c r="L2371"/>
    </row>
    <row r="2372" spans="10:12" x14ac:dyDescent="0.25">
      <c r="J2372"/>
      <c r="K2372"/>
      <c r="L2372"/>
    </row>
    <row r="2373" spans="10:12" x14ac:dyDescent="0.25">
      <c r="J2373"/>
      <c r="K2373"/>
      <c r="L2373"/>
    </row>
    <row r="2374" spans="10:12" x14ac:dyDescent="0.25">
      <c r="J2374"/>
      <c r="K2374"/>
      <c r="L2374"/>
    </row>
    <row r="2375" spans="10:12" x14ac:dyDescent="0.25">
      <c r="J2375"/>
      <c r="K2375"/>
      <c r="L2375"/>
    </row>
    <row r="2376" spans="10:12" x14ac:dyDescent="0.25">
      <c r="J2376"/>
      <c r="K2376"/>
      <c r="L2376"/>
    </row>
    <row r="2377" spans="10:12" x14ac:dyDescent="0.25">
      <c r="J2377"/>
      <c r="K2377"/>
      <c r="L2377"/>
    </row>
    <row r="2378" spans="10:12" x14ac:dyDescent="0.25">
      <c r="J2378"/>
      <c r="K2378"/>
      <c r="L2378"/>
    </row>
    <row r="2379" spans="10:12" x14ac:dyDescent="0.25">
      <c r="J2379"/>
      <c r="K2379"/>
      <c r="L2379"/>
    </row>
    <row r="2380" spans="10:12" x14ac:dyDescent="0.25">
      <c r="J2380"/>
      <c r="K2380"/>
      <c r="L2380"/>
    </row>
    <row r="2381" spans="10:12" x14ac:dyDescent="0.25">
      <c r="J2381"/>
      <c r="K2381"/>
      <c r="L2381"/>
    </row>
    <row r="2382" spans="10:12" x14ac:dyDescent="0.25">
      <c r="J2382"/>
      <c r="K2382"/>
      <c r="L2382"/>
    </row>
    <row r="2383" spans="10:12" x14ac:dyDescent="0.25">
      <c r="J2383"/>
      <c r="K2383"/>
      <c r="L2383"/>
    </row>
    <row r="2384" spans="10:12" x14ac:dyDescent="0.25">
      <c r="J2384"/>
      <c r="K2384"/>
      <c r="L2384"/>
    </row>
    <row r="2385" spans="10:12" x14ac:dyDescent="0.25">
      <c r="J2385"/>
      <c r="K2385"/>
      <c r="L2385"/>
    </row>
    <row r="2386" spans="10:12" x14ac:dyDescent="0.25">
      <c r="J2386"/>
      <c r="K2386"/>
      <c r="L2386"/>
    </row>
    <row r="2387" spans="10:12" x14ac:dyDescent="0.25">
      <c r="J2387"/>
      <c r="K2387"/>
      <c r="L2387"/>
    </row>
    <row r="2388" spans="10:12" x14ac:dyDescent="0.25">
      <c r="J2388"/>
      <c r="K2388"/>
      <c r="L2388"/>
    </row>
    <row r="2389" spans="10:12" x14ac:dyDescent="0.25">
      <c r="J2389"/>
      <c r="K2389"/>
      <c r="L2389"/>
    </row>
    <row r="2390" spans="10:12" x14ac:dyDescent="0.25">
      <c r="J2390"/>
      <c r="K2390"/>
      <c r="L2390"/>
    </row>
    <row r="2391" spans="10:12" x14ac:dyDescent="0.25">
      <c r="J2391"/>
      <c r="K2391"/>
      <c r="L2391"/>
    </row>
    <row r="2392" spans="10:12" x14ac:dyDescent="0.25">
      <c r="J2392"/>
      <c r="K2392"/>
      <c r="L2392"/>
    </row>
    <row r="2393" spans="10:12" x14ac:dyDescent="0.25">
      <c r="J2393"/>
      <c r="K2393"/>
      <c r="L2393"/>
    </row>
    <row r="2394" spans="10:12" x14ac:dyDescent="0.25">
      <c r="J2394"/>
      <c r="K2394"/>
      <c r="L2394"/>
    </row>
    <row r="2395" spans="10:12" x14ac:dyDescent="0.25">
      <c r="J2395"/>
      <c r="K2395"/>
      <c r="L2395"/>
    </row>
    <row r="2396" spans="10:12" x14ac:dyDescent="0.25">
      <c r="J2396"/>
      <c r="K2396"/>
      <c r="L2396"/>
    </row>
    <row r="2397" spans="10:12" x14ac:dyDescent="0.25">
      <c r="J2397"/>
      <c r="K2397"/>
      <c r="L2397"/>
    </row>
    <row r="2398" spans="10:12" x14ac:dyDescent="0.25">
      <c r="J2398"/>
      <c r="K2398"/>
      <c r="L2398"/>
    </row>
    <row r="2399" spans="10:12" x14ac:dyDescent="0.25">
      <c r="J2399"/>
      <c r="K2399"/>
      <c r="L2399"/>
    </row>
    <row r="2400" spans="10:12" x14ac:dyDescent="0.25">
      <c r="J2400"/>
      <c r="K2400"/>
      <c r="L2400"/>
    </row>
    <row r="2401" spans="10:12" x14ac:dyDescent="0.25">
      <c r="J2401"/>
      <c r="K2401"/>
      <c r="L2401"/>
    </row>
    <row r="2402" spans="10:12" x14ac:dyDescent="0.25">
      <c r="J2402"/>
      <c r="K2402"/>
      <c r="L2402"/>
    </row>
    <row r="2403" spans="10:12" x14ac:dyDescent="0.25">
      <c r="J2403"/>
      <c r="K2403"/>
      <c r="L2403"/>
    </row>
    <row r="2404" spans="10:12" x14ac:dyDescent="0.25">
      <c r="J2404"/>
      <c r="K2404"/>
      <c r="L2404"/>
    </row>
    <row r="2405" spans="10:12" x14ac:dyDescent="0.25">
      <c r="J2405"/>
      <c r="K2405"/>
      <c r="L2405"/>
    </row>
    <row r="2406" spans="10:12" x14ac:dyDescent="0.25">
      <c r="J2406"/>
      <c r="K2406"/>
      <c r="L2406"/>
    </row>
    <row r="2407" spans="10:12" x14ac:dyDescent="0.25">
      <c r="J2407"/>
      <c r="K2407"/>
      <c r="L2407"/>
    </row>
    <row r="2408" spans="10:12" x14ac:dyDescent="0.25">
      <c r="J2408"/>
      <c r="K2408"/>
      <c r="L2408"/>
    </row>
    <row r="2409" spans="10:12" x14ac:dyDescent="0.25">
      <c r="J2409"/>
      <c r="K2409"/>
      <c r="L2409"/>
    </row>
    <row r="2410" spans="10:12" x14ac:dyDescent="0.25">
      <c r="J2410"/>
      <c r="K2410"/>
      <c r="L2410"/>
    </row>
    <row r="2411" spans="10:12" x14ac:dyDescent="0.25">
      <c r="J2411"/>
      <c r="K2411"/>
      <c r="L2411"/>
    </row>
    <row r="2412" spans="10:12" x14ac:dyDescent="0.25">
      <c r="J2412"/>
      <c r="K2412"/>
      <c r="L2412"/>
    </row>
    <row r="2413" spans="10:12" x14ac:dyDescent="0.25">
      <c r="J2413"/>
      <c r="K2413"/>
      <c r="L2413"/>
    </row>
    <row r="2414" spans="10:12" x14ac:dyDescent="0.25">
      <c r="J2414"/>
      <c r="K2414"/>
      <c r="L2414"/>
    </row>
    <row r="2415" spans="10:12" x14ac:dyDescent="0.25">
      <c r="J2415"/>
      <c r="K2415"/>
      <c r="L2415"/>
    </row>
    <row r="2416" spans="10:12" x14ac:dyDescent="0.25">
      <c r="J2416"/>
      <c r="K2416"/>
      <c r="L2416"/>
    </row>
    <row r="2417" spans="10:12" x14ac:dyDescent="0.25">
      <c r="J2417"/>
      <c r="K2417"/>
      <c r="L2417"/>
    </row>
    <row r="2418" spans="10:12" x14ac:dyDescent="0.25">
      <c r="J2418"/>
      <c r="K2418"/>
      <c r="L2418"/>
    </row>
    <row r="2419" spans="10:12" x14ac:dyDescent="0.25">
      <c r="J2419"/>
      <c r="K2419"/>
      <c r="L2419"/>
    </row>
    <row r="2420" spans="10:12" x14ac:dyDescent="0.25">
      <c r="J2420"/>
      <c r="K2420"/>
      <c r="L2420"/>
    </row>
    <row r="2421" spans="10:12" x14ac:dyDescent="0.25">
      <c r="J2421"/>
      <c r="K2421"/>
      <c r="L2421"/>
    </row>
    <row r="2422" spans="10:12" x14ac:dyDescent="0.25">
      <c r="J2422"/>
      <c r="K2422"/>
      <c r="L2422"/>
    </row>
    <row r="2423" spans="10:12" x14ac:dyDescent="0.25">
      <c r="J2423"/>
      <c r="K2423"/>
      <c r="L2423"/>
    </row>
    <row r="2424" spans="10:12" x14ac:dyDescent="0.25">
      <c r="J2424"/>
      <c r="K2424"/>
      <c r="L2424"/>
    </row>
    <row r="2425" spans="10:12" x14ac:dyDescent="0.25">
      <c r="J2425"/>
      <c r="K2425"/>
      <c r="L2425"/>
    </row>
    <row r="2426" spans="10:12" x14ac:dyDescent="0.25">
      <c r="J2426"/>
      <c r="K2426"/>
      <c r="L2426"/>
    </row>
    <row r="2427" spans="10:12" x14ac:dyDescent="0.25">
      <c r="J2427"/>
      <c r="K2427"/>
      <c r="L2427"/>
    </row>
    <row r="2428" spans="10:12" x14ac:dyDescent="0.25">
      <c r="J2428"/>
      <c r="K2428"/>
      <c r="L2428"/>
    </row>
    <row r="2429" spans="10:12" x14ac:dyDescent="0.25">
      <c r="J2429"/>
      <c r="K2429"/>
      <c r="L2429"/>
    </row>
    <row r="2430" spans="10:12" x14ac:dyDescent="0.25">
      <c r="J2430"/>
      <c r="K2430"/>
      <c r="L2430"/>
    </row>
    <row r="2431" spans="10:12" x14ac:dyDescent="0.25">
      <c r="J2431"/>
      <c r="K2431"/>
      <c r="L2431"/>
    </row>
    <row r="2432" spans="10:12" x14ac:dyDescent="0.25">
      <c r="J2432"/>
      <c r="K2432"/>
      <c r="L2432"/>
    </row>
    <row r="2433" spans="10:12" x14ac:dyDescent="0.25">
      <c r="J2433"/>
      <c r="K2433"/>
      <c r="L2433"/>
    </row>
    <row r="2434" spans="10:12" x14ac:dyDescent="0.25">
      <c r="J2434"/>
      <c r="K2434"/>
      <c r="L2434"/>
    </row>
    <row r="2435" spans="10:12" x14ac:dyDescent="0.25">
      <c r="J2435"/>
      <c r="K2435"/>
      <c r="L2435"/>
    </row>
    <row r="2436" spans="10:12" x14ac:dyDescent="0.25">
      <c r="J2436"/>
      <c r="K2436"/>
      <c r="L2436"/>
    </row>
    <row r="2437" spans="10:12" x14ac:dyDescent="0.25">
      <c r="J2437"/>
      <c r="K2437"/>
      <c r="L2437"/>
    </row>
    <row r="2438" spans="10:12" x14ac:dyDescent="0.25">
      <c r="J2438"/>
      <c r="K2438"/>
      <c r="L2438"/>
    </row>
    <row r="2439" spans="10:12" x14ac:dyDescent="0.25">
      <c r="J2439"/>
      <c r="K2439"/>
      <c r="L2439"/>
    </row>
    <row r="2440" spans="10:12" x14ac:dyDescent="0.25">
      <c r="J2440"/>
      <c r="K2440"/>
      <c r="L2440"/>
    </row>
    <row r="2441" spans="10:12" x14ac:dyDescent="0.25">
      <c r="J2441"/>
      <c r="K2441"/>
      <c r="L2441"/>
    </row>
    <row r="2442" spans="10:12" x14ac:dyDescent="0.25">
      <c r="J2442"/>
      <c r="K2442"/>
      <c r="L2442"/>
    </row>
    <row r="2443" spans="10:12" x14ac:dyDescent="0.25">
      <c r="J2443"/>
      <c r="K2443"/>
      <c r="L2443"/>
    </row>
    <row r="2444" spans="10:12" x14ac:dyDescent="0.25">
      <c r="J2444"/>
      <c r="K2444"/>
      <c r="L2444"/>
    </row>
    <row r="2445" spans="10:12" x14ac:dyDescent="0.25">
      <c r="J2445"/>
      <c r="K2445"/>
      <c r="L2445"/>
    </row>
    <row r="2446" spans="10:12" x14ac:dyDescent="0.25">
      <c r="J2446"/>
      <c r="K2446"/>
      <c r="L2446"/>
    </row>
    <row r="2447" spans="10:12" x14ac:dyDescent="0.25">
      <c r="J2447"/>
      <c r="K2447"/>
      <c r="L2447"/>
    </row>
    <row r="2448" spans="10:12" x14ac:dyDescent="0.25">
      <c r="J2448"/>
      <c r="K2448"/>
      <c r="L2448"/>
    </row>
    <row r="2449" spans="10:12" x14ac:dyDescent="0.25">
      <c r="J2449"/>
      <c r="K2449"/>
      <c r="L2449"/>
    </row>
    <row r="2450" spans="10:12" x14ac:dyDescent="0.25">
      <c r="J2450"/>
      <c r="K2450"/>
      <c r="L2450"/>
    </row>
    <row r="2451" spans="10:12" x14ac:dyDescent="0.25">
      <c r="J2451"/>
      <c r="K2451"/>
      <c r="L2451"/>
    </row>
    <row r="2452" spans="10:12" x14ac:dyDescent="0.25">
      <c r="J2452"/>
      <c r="K2452"/>
      <c r="L2452"/>
    </row>
    <row r="2453" spans="10:12" x14ac:dyDescent="0.25">
      <c r="J2453"/>
      <c r="K2453"/>
      <c r="L2453"/>
    </row>
    <row r="2454" spans="10:12" x14ac:dyDescent="0.25">
      <c r="J2454"/>
      <c r="K2454"/>
      <c r="L2454"/>
    </row>
    <row r="2455" spans="10:12" x14ac:dyDescent="0.25">
      <c r="J2455"/>
      <c r="K2455"/>
      <c r="L2455"/>
    </row>
    <row r="2456" spans="10:12" x14ac:dyDescent="0.25">
      <c r="J2456"/>
      <c r="K2456"/>
      <c r="L2456"/>
    </row>
    <row r="2457" spans="10:12" x14ac:dyDescent="0.25">
      <c r="J2457"/>
      <c r="K2457"/>
      <c r="L2457"/>
    </row>
    <row r="2458" spans="10:12" x14ac:dyDescent="0.25">
      <c r="J2458"/>
      <c r="K2458"/>
      <c r="L2458"/>
    </row>
    <row r="2459" spans="10:12" x14ac:dyDescent="0.25">
      <c r="J2459"/>
      <c r="K2459"/>
      <c r="L2459"/>
    </row>
    <row r="2460" spans="10:12" x14ac:dyDescent="0.25">
      <c r="J2460"/>
      <c r="K2460"/>
      <c r="L2460"/>
    </row>
    <row r="2461" spans="10:12" x14ac:dyDescent="0.25">
      <c r="J2461"/>
      <c r="K2461"/>
      <c r="L2461"/>
    </row>
    <row r="2462" spans="10:12" x14ac:dyDescent="0.25">
      <c r="J2462"/>
      <c r="K2462"/>
      <c r="L2462"/>
    </row>
    <row r="2463" spans="10:12" x14ac:dyDescent="0.25">
      <c r="J2463"/>
      <c r="K2463"/>
      <c r="L2463"/>
    </row>
    <row r="2464" spans="10:12" x14ac:dyDescent="0.25">
      <c r="J2464"/>
      <c r="K2464"/>
      <c r="L2464"/>
    </row>
    <row r="2465" spans="10:12" x14ac:dyDescent="0.25">
      <c r="J2465"/>
      <c r="K2465"/>
      <c r="L2465"/>
    </row>
    <row r="2466" spans="10:12" x14ac:dyDescent="0.25">
      <c r="J2466"/>
      <c r="K2466"/>
      <c r="L2466"/>
    </row>
    <row r="2467" spans="10:12" x14ac:dyDescent="0.25">
      <c r="J2467"/>
      <c r="K2467"/>
      <c r="L2467"/>
    </row>
    <row r="2468" spans="10:12" x14ac:dyDescent="0.25">
      <c r="J2468"/>
      <c r="K2468"/>
      <c r="L2468"/>
    </row>
    <row r="2469" spans="10:12" x14ac:dyDescent="0.25">
      <c r="J2469"/>
      <c r="K2469"/>
      <c r="L2469"/>
    </row>
    <row r="2470" spans="10:12" x14ac:dyDescent="0.25">
      <c r="J2470"/>
      <c r="K2470"/>
      <c r="L2470"/>
    </row>
    <row r="2471" spans="10:12" x14ac:dyDescent="0.25">
      <c r="J2471"/>
      <c r="K2471"/>
      <c r="L2471"/>
    </row>
    <row r="2472" spans="10:12" x14ac:dyDescent="0.25">
      <c r="J2472"/>
      <c r="K2472"/>
      <c r="L2472"/>
    </row>
    <row r="2473" spans="10:12" x14ac:dyDescent="0.25">
      <c r="J2473"/>
      <c r="K2473"/>
      <c r="L2473"/>
    </row>
    <row r="2474" spans="10:12" x14ac:dyDescent="0.25">
      <c r="J2474"/>
      <c r="K2474"/>
      <c r="L2474"/>
    </row>
    <row r="2475" spans="10:12" x14ac:dyDescent="0.25">
      <c r="J2475"/>
      <c r="K2475"/>
      <c r="L2475"/>
    </row>
    <row r="2476" spans="10:12" x14ac:dyDescent="0.25">
      <c r="J2476"/>
      <c r="K2476"/>
      <c r="L2476"/>
    </row>
    <row r="2477" spans="10:12" x14ac:dyDescent="0.25">
      <c r="J2477"/>
      <c r="K2477"/>
      <c r="L2477"/>
    </row>
    <row r="2478" spans="10:12" x14ac:dyDescent="0.25">
      <c r="J2478"/>
      <c r="K2478"/>
      <c r="L2478"/>
    </row>
    <row r="2479" spans="10:12" x14ac:dyDescent="0.25">
      <c r="J2479"/>
      <c r="K2479"/>
      <c r="L2479"/>
    </row>
    <row r="2480" spans="10:12" x14ac:dyDescent="0.25">
      <c r="J2480"/>
      <c r="K2480"/>
      <c r="L2480"/>
    </row>
    <row r="2481" spans="10:12" x14ac:dyDescent="0.25">
      <c r="J2481"/>
      <c r="K2481"/>
      <c r="L2481"/>
    </row>
    <row r="2482" spans="10:12" x14ac:dyDescent="0.25">
      <c r="J2482"/>
      <c r="K2482"/>
      <c r="L2482"/>
    </row>
    <row r="2483" spans="10:12" x14ac:dyDescent="0.25">
      <c r="J2483"/>
      <c r="K2483"/>
      <c r="L2483"/>
    </row>
    <row r="2484" spans="10:12" x14ac:dyDescent="0.25">
      <c r="J2484"/>
      <c r="K2484"/>
      <c r="L2484"/>
    </row>
    <row r="2485" spans="10:12" x14ac:dyDescent="0.25">
      <c r="J2485"/>
      <c r="K2485"/>
      <c r="L2485"/>
    </row>
    <row r="2486" spans="10:12" x14ac:dyDescent="0.25">
      <c r="J2486"/>
      <c r="K2486"/>
      <c r="L2486"/>
    </row>
    <row r="2487" spans="10:12" x14ac:dyDescent="0.25">
      <c r="J2487"/>
      <c r="K2487"/>
      <c r="L2487"/>
    </row>
    <row r="2488" spans="10:12" x14ac:dyDescent="0.25">
      <c r="J2488"/>
      <c r="K2488"/>
      <c r="L2488"/>
    </row>
    <row r="2489" spans="10:12" x14ac:dyDescent="0.25">
      <c r="J2489"/>
      <c r="K2489"/>
      <c r="L2489"/>
    </row>
    <row r="2490" spans="10:12" x14ac:dyDescent="0.25">
      <c r="J2490"/>
      <c r="K2490"/>
      <c r="L2490"/>
    </row>
    <row r="2491" spans="10:12" x14ac:dyDescent="0.25">
      <c r="J2491"/>
      <c r="K2491"/>
      <c r="L2491"/>
    </row>
    <row r="2492" spans="10:12" x14ac:dyDescent="0.25">
      <c r="J2492"/>
      <c r="K2492"/>
      <c r="L2492"/>
    </row>
    <row r="2493" spans="10:12" x14ac:dyDescent="0.25">
      <c r="J2493"/>
      <c r="K2493"/>
      <c r="L2493"/>
    </row>
    <row r="2494" spans="10:12" x14ac:dyDescent="0.25">
      <c r="J2494"/>
      <c r="K2494"/>
      <c r="L2494"/>
    </row>
    <row r="2495" spans="10:12" x14ac:dyDescent="0.25">
      <c r="J2495"/>
      <c r="K2495"/>
      <c r="L2495"/>
    </row>
    <row r="2496" spans="10:12" x14ac:dyDescent="0.25">
      <c r="J2496"/>
      <c r="K2496"/>
      <c r="L2496"/>
    </row>
    <row r="2497" spans="10:12" x14ac:dyDescent="0.25">
      <c r="J2497"/>
      <c r="K2497"/>
      <c r="L2497"/>
    </row>
    <row r="2498" spans="10:12" x14ac:dyDescent="0.25">
      <c r="J2498"/>
      <c r="K2498"/>
      <c r="L2498"/>
    </row>
    <row r="2499" spans="10:12" x14ac:dyDescent="0.25">
      <c r="J2499"/>
      <c r="K2499"/>
      <c r="L2499"/>
    </row>
    <row r="2500" spans="10:12" x14ac:dyDescent="0.25">
      <c r="J2500"/>
      <c r="K2500"/>
      <c r="L2500"/>
    </row>
    <row r="2501" spans="10:12" x14ac:dyDescent="0.25">
      <c r="J2501"/>
      <c r="K2501"/>
      <c r="L2501"/>
    </row>
    <row r="2502" spans="10:12" x14ac:dyDescent="0.25">
      <c r="J2502"/>
      <c r="K2502"/>
      <c r="L2502"/>
    </row>
    <row r="2503" spans="10:12" x14ac:dyDescent="0.25">
      <c r="J2503"/>
      <c r="K2503"/>
      <c r="L2503"/>
    </row>
    <row r="2504" spans="10:12" x14ac:dyDescent="0.25">
      <c r="J2504"/>
      <c r="K2504"/>
      <c r="L2504"/>
    </row>
    <row r="2505" spans="10:12" x14ac:dyDescent="0.25">
      <c r="J2505"/>
      <c r="K2505"/>
      <c r="L2505"/>
    </row>
    <row r="2506" spans="10:12" x14ac:dyDescent="0.25">
      <c r="J2506"/>
      <c r="K2506"/>
      <c r="L2506"/>
    </row>
    <row r="2507" spans="10:12" x14ac:dyDescent="0.25">
      <c r="J2507"/>
      <c r="K2507"/>
      <c r="L2507"/>
    </row>
    <row r="2508" spans="10:12" x14ac:dyDescent="0.25">
      <c r="J2508"/>
      <c r="K2508"/>
      <c r="L2508"/>
    </row>
    <row r="2509" spans="10:12" x14ac:dyDescent="0.25">
      <c r="J2509"/>
      <c r="K2509"/>
      <c r="L2509"/>
    </row>
    <row r="2510" spans="10:12" x14ac:dyDescent="0.25">
      <c r="J2510"/>
      <c r="K2510"/>
      <c r="L2510"/>
    </row>
    <row r="2511" spans="10:12" x14ac:dyDescent="0.25">
      <c r="J2511"/>
      <c r="K2511"/>
      <c r="L2511"/>
    </row>
    <row r="2512" spans="10:12" x14ac:dyDescent="0.25">
      <c r="J2512"/>
      <c r="K2512"/>
      <c r="L2512"/>
    </row>
    <row r="2513" spans="10:12" x14ac:dyDescent="0.25">
      <c r="J2513"/>
      <c r="K2513"/>
      <c r="L2513"/>
    </row>
    <row r="2514" spans="10:12" x14ac:dyDescent="0.25">
      <c r="J2514"/>
      <c r="K2514"/>
      <c r="L2514"/>
    </row>
    <row r="2515" spans="10:12" x14ac:dyDescent="0.25">
      <c r="J2515"/>
      <c r="K2515"/>
      <c r="L2515"/>
    </row>
    <row r="2516" spans="10:12" x14ac:dyDescent="0.25">
      <c r="J2516"/>
      <c r="K2516"/>
      <c r="L2516"/>
    </row>
    <row r="2517" spans="10:12" x14ac:dyDescent="0.25">
      <c r="J2517"/>
      <c r="K2517"/>
      <c r="L2517"/>
    </row>
    <row r="2518" spans="10:12" x14ac:dyDescent="0.25">
      <c r="J2518"/>
      <c r="K2518"/>
      <c r="L2518"/>
    </row>
    <row r="2519" spans="10:12" x14ac:dyDescent="0.25">
      <c r="J2519"/>
      <c r="K2519"/>
      <c r="L2519"/>
    </row>
    <row r="2520" spans="10:12" x14ac:dyDescent="0.25">
      <c r="J2520"/>
      <c r="K2520"/>
      <c r="L2520"/>
    </row>
    <row r="2521" spans="10:12" x14ac:dyDescent="0.25">
      <c r="J2521"/>
      <c r="K2521"/>
      <c r="L2521"/>
    </row>
    <row r="2522" spans="10:12" x14ac:dyDescent="0.25">
      <c r="J2522"/>
      <c r="K2522"/>
      <c r="L2522"/>
    </row>
    <row r="2523" spans="10:12" x14ac:dyDescent="0.25">
      <c r="J2523"/>
      <c r="K2523"/>
      <c r="L2523"/>
    </row>
    <row r="2524" spans="10:12" x14ac:dyDescent="0.25">
      <c r="J2524"/>
      <c r="K2524"/>
      <c r="L2524"/>
    </row>
    <row r="2525" spans="10:12" x14ac:dyDescent="0.25">
      <c r="J2525"/>
      <c r="K2525"/>
      <c r="L2525"/>
    </row>
    <row r="2526" spans="10:12" x14ac:dyDescent="0.25">
      <c r="J2526"/>
      <c r="K2526"/>
      <c r="L2526"/>
    </row>
    <row r="2527" spans="10:12" x14ac:dyDescent="0.25">
      <c r="J2527"/>
      <c r="K2527"/>
      <c r="L2527"/>
    </row>
    <row r="2528" spans="10:12" x14ac:dyDescent="0.25">
      <c r="J2528"/>
      <c r="K2528"/>
      <c r="L2528"/>
    </row>
    <row r="2529" spans="10:12" x14ac:dyDescent="0.25">
      <c r="J2529"/>
      <c r="K2529"/>
      <c r="L2529"/>
    </row>
    <row r="2530" spans="10:12" x14ac:dyDescent="0.25">
      <c r="J2530"/>
      <c r="K2530"/>
      <c r="L2530"/>
    </row>
    <row r="2531" spans="10:12" x14ac:dyDescent="0.25">
      <c r="J2531"/>
      <c r="K2531"/>
      <c r="L2531"/>
    </row>
    <row r="2532" spans="10:12" x14ac:dyDescent="0.25">
      <c r="J2532"/>
      <c r="K2532"/>
      <c r="L2532"/>
    </row>
    <row r="2533" spans="10:12" x14ac:dyDescent="0.25">
      <c r="J2533"/>
      <c r="K2533"/>
      <c r="L2533"/>
    </row>
    <row r="2534" spans="10:12" x14ac:dyDescent="0.25">
      <c r="J2534"/>
      <c r="K2534"/>
      <c r="L2534"/>
    </row>
    <row r="2535" spans="10:12" x14ac:dyDescent="0.25">
      <c r="J2535"/>
      <c r="K2535"/>
      <c r="L2535"/>
    </row>
    <row r="2536" spans="10:12" x14ac:dyDescent="0.25">
      <c r="J2536"/>
      <c r="K2536"/>
      <c r="L2536"/>
    </row>
    <row r="2537" spans="10:12" x14ac:dyDescent="0.25">
      <c r="J2537"/>
      <c r="K2537"/>
      <c r="L2537"/>
    </row>
    <row r="2538" spans="10:12" x14ac:dyDescent="0.25">
      <c r="J2538"/>
      <c r="K2538"/>
      <c r="L2538"/>
    </row>
    <row r="2539" spans="10:12" x14ac:dyDescent="0.25">
      <c r="J2539"/>
      <c r="K2539"/>
      <c r="L2539"/>
    </row>
    <row r="2540" spans="10:12" x14ac:dyDescent="0.25">
      <c r="J2540"/>
      <c r="K2540"/>
      <c r="L2540"/>
    </row>
    <row r="2541" spans="10:12" x14ac:dyDescent="0.25">
      <c r="J2541"/>
      <c r="K2541"/>
      <c r="L2541"/>
    </row>
    <row r="2542" spans="10:12" x14ac:dyDescent="0.25">
      <c r="J2542"/>
      <c r="K2542"/>
      <c r="L2542"/>
    </row>
    <row r="2543" spans="10:12" x14ac:dyDescent="0.25">
      <c r="J2543"/>
      <c r="K2543"/>
      <c r="L2543"/>
    </row>
    <row r="2544" spans="10:12" x14ac:dyDescent="0.25">
      <c r="J2544"/>
      <c r="K2544"/>
      <c r="L2544"/>
    </row>
    <row r="2545" spans="10:12" x14ac:dyDescent="0.25">
      <c r="J2545"/>
      <c r="K2545"/>
      <c r="L2545"/>
    </row>
    <row r="2546" spans="10:12" x14ac:dyDescent="0.25">
      <c r="J2546"/>
      <c r="K2546"/>
      <c r="L2546"/>
    </row>
    <row r="2547" spans="10:12" x14ac:dyDescent="0.25">
      <c r="J2547"/>
      <c r="K2547"/>
      <c r="L2547"/>
    </row>
    <row r="2548" spans="10:12" x14ac:dyDescent="0.25">
      <c r="J2548"/>
      <c r="K2548"/>
      <c r="L2548"/>
    </row>
    <row r="2549" spans="10:12" x14ac:dyDescent="0.25">
      <c r="J2549"/>
      <c r="K2549"/>
      <c r="L2549"/>
    </row>
    <row r="2550" spans="10:12" x14ac:dyDescent="0.25">
      <c r="J2550"/>
      <c r="K2550"/>
      <c r="L2550"/>
    </row>
    <row r="2551" spans="10:12" x14ac:dyDescent="0.25">
      <c r="J2551"/>
      <c r="K2551"/>
      <c r="L2551"/>
    </row>
    <row r="2552" spans="10:12" x14ac:dyDescent="0.25">
      <c r="J2552"/>
      <c r="K2552"/>
      <c r="L2552"/>
    </row>
    <row r="2553" spans="10:12" x14ac:dyDescent="0.25">
      <c r="J2553"/>
      <c r="K2553"/>
      <c r="L2553"/>
    </row>
    <row r="2554" spans="10:12" x14ac:dyDescent="0.25">
      <c r="J2554"/>
      <c r="K2554"/>
      <c r="L2554"/>
    </row>
    <row r="2555" spans="10:12" x14ac:dyDescent="0.25">
      <c r="J2555"/>
      <c r="K2555"/>
      <c r="L2555"/>
    </row>
    <row r="2556" spans="10:12" x14ac:dyDescent="0.25">
      <c r="J2556"/>
      <c r="K2556"/>
      <c r="L2556"/>
    </row>
    <row r="2557" spans="10:12" x14ac:dyDescent="0.25">
      <c r="J2557"/>
      <c r="K2557"/>
      <c r="L2557"/>
    </row>
    <row r="2558" spans="10:12" x14ac:dyDescent="0.25">
      <c r="J2558"/>
      <c r="K2558"/>
      <c r="L2558"/>
    </row>
    <row r="2559" spans="10:12" x14ac:dyDescent="0.25">
      <c r="J2559"/>
      <c r="K2559"/>
      <c r="L2559"/>
    </row>
    <row r="2560" spans="10:12" x14ac:dyDescent="0.25">
      <c r="J2560"/>
      <c r="K2560"/>
      <c r="L2560"/>
    </row>
    <row r="2561" spans="10:12" x14ac:dyDescent="0.25">
      <c r="J2561"/>
      <c r="K2561"/>
      <c r="L2561"/>
    </row>
    <row r="2562" spans="10:12" x14ac:dyDescent="0.25">
      <c r="J2562"/>
      <c r="K2562"/>
      <c r="L2562"/>
    </row>
    <row r="2563" spans="10:12" x14ac:dyDescent="0.25">
      <c r="J2563"/>
      <c r="K2563"/>
      <c r="L2563"/>
    </row>
    <row r="2564" spans="10:12" x14ac:dyDescent="0.25">
      <c r="J2564"/>
      <c r="K2564"/>
      <c r="L2564"/>
    </row>
    <row r="2565" spans="10:12" x14ac:dyDescent="0.25">
      <c r="J2565"/>
      <c r="K2565"/>
      <c r="L2565"/>
    </row>
    <row r="2566" spans="10:12" x14ac:dyDescent="0.25">
      <c r="J2566"/>
      <c r="K2566"/>
      <c r="L2566"/>
    </row>
    <row r="2567" spans="10:12" x14ac:dyDescent="0.25">
      <c r="J2567"/>
      <c r="K2567"/>
      <c r="L2567"/>
    </row>
    <row r="2568" spans="10:12" x14ac:dyDescent="0.25">
      <c r="J2568"/>
      <c r="K2568"/>
      <c r="L2568"/>
    </row>
    <row r="2569" spans="10:12" x14ac:dyDescent="0.25">
      <c r="J2569"/>
      <c r="K2569"/>
      <c r="L2569"/>
    </row>
    <row r="2570" spans="10:12" x14ac:dyDescent="0.25">
      <c r="J2570"/>
      <c r="K2570"/>
      <c r="L2570"/>
    </row>
    <row r="2571" spans="10:12" x14ac:dyDescent="0.25">
      <c r="J2571"/>
      <c r="K2571"/>
      <c r="L2571"/>
    </row>
    <row r="2572" spans="10:12" x14ac:dyDescent="0.25">
      <c r="J2572"/>
      <c r="K2572"/>
      <c r="L2572"/>
    </row>
    <row r="2573" spans="10:12" x14ac:dyDescent="0.25">
      <c r="J2573"/>
      <c r="K2573"/>
      <c r="L2573"/>
    </row>
    <row r="2574" spans="10:12" x14ac:dyDescent="0.25">
      <c r="J2574"/>
      <c r="K2574"/>
      <c r="L2574"/>
    </row>
    <row r="2575" spans="10:12" x14ac:dyDescent="0.25">
      <c r="J2575"/>
      <c r="K2575"/>
      <c r="L2575"/>
    </row>
    <row r="2576" spans="10:12" x14ac:dyDescent="0.25">
      <c r="J2576"/>
      <c r="K2576"/>
      <c r="L2576"/>
    </row>
    <row r="2577" spans="10:12" x14ac:dyDescent="0.25">
      <c r="J2577"/>
      <c r="K2577"/>
      <c r="L2577"/>
    </row>
    <row r="2578" spans="10:12" x14ac:dyDescent="0.25">
      <c r="J2578"/>
      <c r="K2578"/>
      <c r="L2578"/>
    </row>
    <row r="2579" spans="10:12" x14ac:dyDescent="0.25">
      <c r="J2579"/>
      <c r="K2579"/>
      <c r="L2579"/>
    </row>
    <row r="2580" spans="10:12" x14ac:dyDescent="0.25">
      <c r="J2580"/>
      <c r="K2580"/>
      <c r="L2580"/>
    </row>
    <row r="2581" spans="10:12" x14ac:dyDescent="0.25">
      <c r="J2581"/>
      <c r="K2581"/>
      <c r="L2581"/>
    </row>
    <row r="2582" spans="10:12" x14ac:dyDescent="0.25">
      <c r="J2582"/>
      <c r="K2582"/>
      <c r="L2582"/>
    </row>
    <row r="2583" spans="10:12" x14ac:dyDescent="0.25">
      <c r="J2583"/>
      <c r="K2583"/>
      <c r="L2583"/>
    </row>
    <row r="2584" spans="10:12" x14ac:dyDescent="0.25">
      <c r="J2584"/>
      <c r="K2584"/>
      <c r="L2584"/>
    </row>
    <row r="2585" spans="10:12" x14ac:dyDescent="0.25">
      <c r="J2585"/>
      <c r="K2585"/>
      <c r="L2585"/>
    </row>
    <row r="2586" spans="10:12" x14ac:dyDescent="0.25">
      <c r="J2586"/>
      <c r="K2586"/>
      <c r="L2586"/>
    </row>
    <row r="2587" spans="10:12" x14ac:dyDescent="0.25">
      <c r="J2587"/>
      <c r="K2587"/>
      <c r="L2587"/>
    </row>
    <row r="2588" spans="10:12" x14ac:dyDescent="0.25">
      <c r="J2588"/>
      <c r="K2588"/>
      <c r="L2588"/>
    </row>
    <row r="2589" spans="10:12" x14ac:dyDescent="0.25">
      <c r="J2589"/>
      <c r="K2589"/>
      <c r="L2589"/>
    </row>
    <row r="2590" spans="10:12" x14ac:dyDescent="0.25">
      <c r="J2590"/>
      <c r="K2590"/>
      <c r="L2590"/>
    </row>
    <row r="2591" spans="10:12" x14ac:dyDescent="0.25">
      <c r="J2591"/>
      <c r="K2591"/>
      <c r="L2591"/>
    </row>
    <row r="2592" spans="10:12" x14ac:dyDescent="0.25">
      <c r="J2592"/>
      <c r="K2592"/>
      <c r="L2592"/>
    </row>
    <row r="2593" spans="10:12" x14ac:dyDescent="0.25">
      <c r="J2593"/>
      <c r="K2593"/>
      <c r="L2593"/>
    </row>
    <row r="2594" spans="10:12" x14ac:dyDescent="0.25">
      <c r="J2594"/>
      <c r="K2594"/>
      <c r="L2594"/>
    </row>
    <row r="2595" spans="10:12" x14ac:dyDescent="0.25">
      <c r="J2595"/>
      <c r="K2595"/>
      <c r="L2595"/>
    </row>
    <row r="2596" spans="10:12" x14ac:dyDescent="0.25">
      <c r="J2596"/>
      <c r="K2596"/>
      <c r="L2596"/>
    </row>
    <row r="2597" spans="10:12" x14ac:dyDescent="0.25">
      <c r="J2597"/>
      <c r="K2597"/>
      <c r="L2597"/>
    </row>
    <row r="2598" spans="10:12" x14ac:dyDescent="0.25">
      <c r="J2598"/>
      <c r="K2598"/>
      <c r="L2598"/>
    </row>
    <row r="2599" spans="10:12" x14ac:dyDescent="0.25">
      <c r="J2599"/>
      <c r="K2599"/>
      <c r="L2599"/>
    </row>
    <row r="2600" spans="10:12" x14ac:dyDescent="0.25">
      <c r="J2600"/>
      <c r="K2600"/>
      <c r="L2600"/>
    </row>
    <row r="2601" spans="10:12" x14ac:dyDescent="0.25">
      <c r="J2601"/>
      <c r="K2601"/>
      <c r="L2601"/>
    </row>
    <row r="2602" spans="10:12" x14ac:dyDescent="0.25">
      <c r="J2602"/>
      <c r="K2602"/>
      <c r="L2602"/>
    </row>
    <row r="2603" spans="10:12" x14ac:dyDescent="0.25">
      <c r="J2603"/>
      <c r="K2603"/>
      <c r="L2603"/>
    </row>
    <row r="2604" spans="10:12" x14ac:dyDescent="0.25">
      <c r="J2604"/>
      <c r="K2604"/>
      <c r="L2604"/>
    </row>
    <row r="2605" spans="10:12" x14ac:dyDescent="0.25">
      <c r="J2605"/>
      <c r="K2605"/>
      <c r="L2605"/>
    </row>
    <row r="2606" spans="10:12" x14ac:dyDescent="0.25">
      <c r="J2606"/>
      <c r="K2606"/>
      <c r="L2606"/>
    </row>
    <row r="2607" spans="10:12" x14ac:dyDescent="0.25">
      <c r="J2607"/>
      <c r="K2607"/>
      <c r="L2607"/>
    </row>
    <row r="2608" spans="10:12" x14ac:dyDescent="0.25">
      <c r="J2608"/>
      <c r="K2608"/>
      <c r="L2608"/>
    </row>
    <row r="2609" spans="10:12" x14ac:dyDescent="0.25">
      <c r="J2609"/>
      <c r="K2609"/>
      <c r="L2609"/>
    </row>
    <row r="2610" spans="10:12" x14ac:dyDescent="0.25">
      <c r="J2610"/>
      <c r="K2610"/>
      <c r="L2610"/>
    </row>
    <row r="2611" spans="10:12" x14ac:dyDescent="0.25">
      <c r="J2611"/>
      <c r="K2611"/>
      <c r="L2611"/>
    </row>
    <row r="2612" spans="10:12" x14ac:dyDescent="0.25">
      <c r="J2612"/>
      <c r="K2612"/>
      <c r="L2612"/>
    </row>
    <row r="2613" spans="10:12" x14ac:dyDescent="0.25">
      <c r="J2613"/>
      <c r="K2613"/>
      <c r="L2613"/>
    </row>
    <row r="2614" spans="10:12" x14ac:dyDescent="0.25">
      <c r="J2614"/>
      <c r="K2614"/>
      <c r="L2614"/>
    </row>
    <row r="2615" spans="10:12" x14ac:dyDescent="0.25">
      <c r="J2615"/>
      <c r="K2615"/>
      <c r="L2615"/>
    </row>
    <row r="2616" spans="10:12" x14ac:dyDescent="0.25">
      <c r="J2616"/>
      <c r="K2616"/>
      <c r="L2616"/>
    </row>
    <row r="2617" spans="10:12" x14ac:dyDescent="0.25">
      <c r="J2617"/>
      <c r="K2617"/>
      <c r="L2617"/>
    </row>
    <row r="2618" spans="10:12" x14ac:dyDescent="0.25">
      <c r="J2618"/>
      <c r="K2618"/>
      <c r="L2618"/>
    </row>
    <row r="2619" spans="10:12" x14ac:dyDescent="0.25">
      <c r="J2619"/>
      <c r="K2619"/>
      <c r="L2619"/>
    </row>
    <row r="2620" spans="10:12" x14ac:dyDescent="0.25">
      <c r="J2620"/>
      <c r="K2620"/>
      <c r="L2620"/>
    </row>
    <row r="2621" spans="10:12" x14ac:dyDescent="0.25">
      <c r="J2621"/>
      <c r="K2621"/>
      <c r="L2621"/>
    </row>
    <row r="2622" spans="10:12" x14ac:dyDescent="0.25">
      <c r="J2622"/>
      <c r="K2622"/>
      <c r="L2622"/>
    </row>
    <row r="2623" spans="10:12" x14ac:dyDescent="0.25">
      <c r="J2623"/>
      <c r="K2623"/>
      <c r="L2623"/>
    </row>
    <row r="2624" spans="10:12" x14ac:dyDescent="0.25">
      <c r="J2624"/>
      <c r="K2624"/>
      <c r="L2624"/>
    </row>
    <row r="2625" spans="10:12" x14ac:dyDescent="0.25">
      <c r="J2625"/>
      <c r="K2625"/>
      <c r="L2625"/>
    </row>
    <row r="2626" spans="10:12" x14ac:dyDescent="0.25">
      <c r="J2626"/>
      <c r="K2626"/>
      <c r="L2626"/>
    </row>
    <row r="2627" spans="10:12" x14ac:dyDescent="0.25">
      <c r="J2627"/>
      <c r="K2627"/>
      <c r="L2627"/>
    </row>
    <row r="2628" spans="10:12" x14ac:dyDescent="0.25">
      <c r="J2628"/>
      <c r="K2628"/>
      <c r="L2628"/>
    </row>
    <row r="2629" spans="10:12" x14ac:dyDescent="0.25">
      <c r="J2629"/>
      <c r="K2629"/>
      <c r="L2629"/>
    </row>
    <row r="2630" spans="10:12" x14ac:dyDescent="0.25">
      <c r="J2630"/>
      <c r="K2630"/>
      <c r="L2630"/>
    </row>
    <row r="2631" spans="10:12" x14ac:dyDescent="0.25">
      <c r="J2631"/>
      <c r="K2631"/>
      <c r="L2631"/>
    </row>
    <row r="2632" spans="10:12" x14ac:dyDescent="0.25">
      <c r="J2632"/>
      <c r="K2632"/>
      <c r="L2632"/>
    </row>
    <row r="2633" spans="10:12" x14ac:dyDescent="0.25">
      <c r="J2633"/>
      <c r="K2633"/>
      <c r="L2633"/>
    </row>
    <row r="2634" spans="10:12" x14ac:dyDescent="0.25">
      <c r="J2634"/>
      <c r="K2634"/>
      <c r="L2634"/>
    </row>
    <row r="2635" spans="10:12" x14ac:dyDescent="0.25">
      <c r="J2635"/>
      <c r="K2635"/>
      <c r="L2635"/>
    </row>
    <row r="2636" spans="10:12" x14ac:dyDescent="0.25">
      <c r="J2636"/>
      <c r="K2636"/>
      <c r="L2636"/>
    </row>
    <row r="2637" spans="10:12" x14ac:dyDescent="0.25">
      <c r="J2637"/>
      <c r="K2637"/>
      <c r="L2637"/>
    </row>
    <row r="2638" spans="10:12" x14ac:dyDescent="0.25">
      <c r="J2638"/>
      <c r="K2638"/>
      <c r="L2638"/>
    </row>
    <row r="2639" spans="10:12" x14ac:dyDescent="0.25">
      <c r="J2639"/>
      <c r="K2639"/>
      <c r="L2639"/>
    </row>
    <row r="2640" spans="10:12" x14ac:dyDescent="0.25">
      <c r="J2640"/>
      <c r="K2640"/>
      <c r="L2640"/>
    </row>
    <row r="2641" spans="10:12" x14ac:dyDescent="0.25">
      <c r="J2641"/>
      <c r="K2641"/>
      <c r="L2641"/>
    </row>
    <row r="2642" spans="10:12" x14ac:dyDescent="0.25">
      <c r="J2642"/>
      <c r="K2642"/>
      <c r="L2642"/>
    </row>
    <row r="2643" spans="10:12" x14ac:dyDescent="0.25">
      <c r="J2643"/>
      <c r="K2643"/>
      <c r="L2643"/>
    </row>
    <row r="2644" spans="10:12" x14ac:dyDescent="0.25">
      <c r="J2644"/>
      <c r="K2644"/>
      <c r="L2644"/>
    </row>
    <row r="2645" spans="10:12" x14ac:dyDescent="0.25">
      <c r="J2645"/>
      <c r="K2645"/>
      <c r="L2645"/>
    </row>
    <row r="2646" spans="10:12" x14ac:dyDescent="0.25">
      <c r="J2646"/>
      <c r="K2646"/>
      <c r="L2646"/>
    </row>
    <row r="2647" spans="10:12" x14ac:dyDescent="0.25">
      <c r="J2647"/>
      <c r="K2647"/>
      <c r="L2647"/>
    </row>
    <row r="2648" spans="10:12" x14ac:dyDescent="0.25">
      <c r="J2648"/>
      <c r="K2648"/>
      <c r="L2648"/>
    </row>
    <row r="2649" spans="10:12" x14ac:dyDescent="0.25">
      <c r="J2649"/>
      <c r="K2649"/>
      <c r="L2649"/>
    </row>
    <row r="2650" spans="10:12" x14ac:dyDescent="0.25">
      <c r="J2650"/>
      <c r="K2650"/>
      <c r="L2650"/>
    </row>
    <row r="2651" spans="10:12" x14ac:dyDescent="0.25">
      <c r="J2651"/>
      <c r="K2651"/>
      <c r="L2651"/>
    </row>
    <row r="2652" spans="10:12" x14ac:dyDescent="0.25">
      <c r="J2652"/>
      <c r="K2652"/>
      <c r="L2652"/>
    </row>
    <row r="2653" spans="10:12" x14ac:dyDescent="0.25">
      <c r="J2653"/>
      <c r="K2653"/>
      <c r="L2653"/>
    </row>
    <row r="2654" spans="10:12" x14ac:dyDescent="0.25">
      <c r="J2654"/>
      <c r="K2654"/>
      <c r="L2654"/>
    </row>
    <row r="2655" spans="10:12" x14ac:dyDescent="0.25">
      <c r="J2655"/>
      <c r="K2655"/>
      <c r="L2655"/>
    </row>
    <row r="2656" spans="10:12" x14ac:dyDescent="0.25">
      <c r="J2656"/>
      <c r="K2656"/>
      <c r="L2656"/>
    </row>
    <row r="2657" spans="10:12" x14ac:dyDescent="0.25">
      <c r="J2657"/>
      <c r="K2657"/>
      <c r="L2657"/>
    </row>
    <row r="2658" spans="10:12" x14ac:dyDescent="0.25">
      <c r="J2658"/>
      <c r="K2658"/>
      <c r="L2658"/>
    </row>
    <row r="2659" spans="10:12" x14ac:dyDescent="0.25">
      <c r="J2659"/>
      <c r="K2659"/>
      <c r="L2659"/>
    </row>
    <row r="2660" spans="10:12" x14ac:dyDescent="0.25">
      <c r="J2660"/>
      <c r="K2660"/>
      <c r="L2660"/>
    </row>
    <row r="2661" spans="10:12" x14ac:dyDescent="0.25">
      <c r="J2661"/>
      <c r="K2661"/>
      <c r="L2661"/>
    </row>
    <row r="2662" spans="10:12" x14ac:dyDescent="0.25">
      <c r="J2662"/>
      <c r="K2662"/>
      <c r="L2662"/>
    </row>
    <row r="2663" spans="10:12" x14ac:dyDescent="0.25">
      <c r="J2663"/>
      <c r="K2663"/>
      <c r="L2663"/>
    </row>
    <row r="2664" spans="10:12" x14ac:dyDescent="0.25">
      <c r="J2664"/>
      <c r="K2664"/>
      <c r="L2664"/>
    </row>
    <row r="2665" spans="10:12" x14ac:dyDescent="0.25">
      <c r="J2665"/>
      <c r="K2665"/>
      <c r="L2665"/>
    </row>
    <row r="2666" spans="10:12" x14ac:dyDescent="0.25">
      <c r="J2666"/>
      <c r="K2666"/>
      <c r="L2666"/>
    </row>
    <row r="2667" spans="10:12" x14ac:dyDescent="0.25">
      <c r="J2667"/>
      <c r="K2667"/>
      <c r="L2667"/>
    </row>
    <row r="2668" spans="10:12" x14ac:dyDescent="0.25">
      <c r="J2668"/>
      <c r="K2668"/>
      <c r="L2668"/>
    </row>
    <row r="2669" spans="10:12" x14ac:dyDescent="0.25">
      <c r="J2669"/>
      <c r="K2669"/>
      <c r="L2669"/>
    </row>
    <row r="2670" spans="10:12" x14ac:dyDescent="0.25">
      <c r="J2670"/>
      <c r="K2670"/>
      <c r="L2670"/>
    </row>
    <row r="2671" spans="10:12" x14ac:dyDescent="0.25">
      <c r="J2671"/>
      <c r="K2671"/>
      <c r="L2671"/>
    </row>
    <row r="2672" spans="10:12" x14ac:dyDescent="0.25">
      <c r="J2672"/>
      <c r="K2672"/>
      <c r="L2672"/>
    </row>
    <row r="2673" spans="10:12" x14ac:dyDescent="0.25">
      <c r="J2673"/>
      <c r="K2673"/>
      <c r="L2673"/>
    </row>
    <row r="2674" spans="10:12" x14ac:dyDescent="0.25">
      <c r="J2674"/>
      <c r="K2674"/>
      <c r="L2674"/>
    </row>
    <row r="2675" spans="10:12" x14ac:dyDescent="0.25">
      <c r="J2675"/>
      <c r="K2675"/>
      <c r="L2675"/>
    </row>
    <row r="2676" spans="10:12" x14ac:dyDescent="0.25">
      <c r="J2676"/>
      <c r="K2676"/>
      <c r="L2676"/>
    </row>
    <row r="2677" spans="10:12" x14ac:dyDescent="0.25">
      <c r="J2677"/>
      <c r="K2677"/>
      <c r="L2677"/>
    </row>
    <row r="2678" spans="10:12" x14ac:dyDescent="0.25">
      <c r="J2678"/>
      <c r="K2678"/>
      <c r="L2678"/>
    </row>
    <row r="2679" spans="10:12" x14ac:dyDescent="0.25">
      <c r="J2679"/>
      <c r="K2679"/>
      <c r="L2679"/>
    </row>
    <row r="2680" spans="10:12" x14ac:dyDescent="0.25">
      <c r="J2680"/>
      <c r="K2680"/>
      <c r="L2680"/>
    </row>
    <row r="2681" spans="10:12" x14ac:dyDescent="0.25">
      <c r="J2681"/>
      <c r="K2681"/>
      <c r="L2681"/>
    </row>
    <row r="2682" spans="10:12" x14ac:dyDescent="0.25">
      <c r="J2682"/>
      <c r="K2682"/>
      <c r="L2682"/>
    </row>
    <row r="2683" spans="10:12" x14ac:dyDescent="0.25">
      <c r="J2683"/>
      <c r="K2683"/>
      <c r="L2683"/>
    </row>
    <row r="2684" spans="10:12" x14ac:dyDescent="0.25">
      <c r="J2684"/>
      <c r="K2684"/>
      <c r="L2684"/>
    </row>
    <row r="2685" spans="10:12" x14ac:dyDescent="0.25">
      <c r="J2685"/>
      <c r="K2685"/>
      <c r="L2685"/>
    </row>
    <row r="2686" spans="10:12" x14ac:dyDescent="0.25">
      <c r="J2686"/>
      <c r="K2686"/>
      <c r="L2686"/>
    </row>
    <row r="2687" spans="10:12" x14ac:dyDescent="0.25">
      <c r="J2687"/>
      <c r="K2687"/>
      <c r="L2687"/>
    </row>
    <row r="2688" spans="10:12" x14ac:dyDescent="0.25">
      <c r="J2688"/>
      <c r="K2688"/>
      <c r="L2688"/>
    </row>
    <row r="2689" spans="10:12" x14ac:dyDescent="0.25">
      <c r="J2689"/>
      <c r="K2689"/>
      <c r="L2689"/>
    </row>
    <row r="2690" spans="10:12" x14ac:dyDescent="0.25">
      <c r="J2690"/>
      <c r="K2690"/>
      <c r="L2690"/>
    </row>
    <row r="2691" spans="10:12" x14ac:dyDescent="0.25">
      <c r="J2691"/>
      <c r="K2691"/>
      <c r="L2691"/>
    </row>
    <row r="2692" spans="10:12" x14ac:dyDescent="0.25">
      <c r="J2692"/>
      <c r="K2692"/>
      <c r="L2692"/>
    </row>
    <row r="2693" spans="10:12" x14ac:dyDescent="0.25">
      <c r="J2693"/>
      <c r="K2693"/>
      <c r="L2693"/>
    </row>
    <row r="2694" spans="10:12" x14ac:dyDescent="0.25">
      <c r="J2694"/>
      <c r="K2694"/>
      <c r="L2694"/>
    </row>
    <row r="2695" spans="10:12" x14ac:dyDescent="0.25">
      <c r="J2695"/>
      <c r="K2695"/>
      <c r="L2695"/>
    </row>
    <row r="2696" spans="10:12" x14ac:dyDescent="0.25">
      <c r="J2696"/>
      <c r="K2696"/>
      <c r="L2696"/>
    </row>
    <row r="2697" spans="10:12" x14ac:dyDescent="0.25">
      <c r="J2697"/>
      <c r="K2697"/>
      <c r="L2697"/>
    </row>
    <row r="2698" spans="10:12" x14ac:dyDescent="0.25">
      <c r="J2698"/>
      <c r="K2698"/>
      <c r="L2698"/>
    </row>
    <row r="2699" spans="10:12" x14ac:dyDescent="0.25">
      <c r="J2699"/>
      <c r="K2699"/>
      <c r="L2699"/>
    </row>
    <row r="2700" spans="10:12" x14ac:dyDescent="0.25">
      <c r="J2700"/>
      <c r="K2700"/>
      <c r="L2700"/>
    </row>
    <row r="2701" spans="10:12" x14ac:dyDescent="0.25">
      <c r="J2701"/>
      <c r="K2701"/>
      <c r="L2701"/>
    </row>
    <row r="2702" spans="10:12" x14ac:dyDescent="0.25">
      <c r="J2702"/>
      <c r="K2702"/>
      <c r="L2702"/>
    </row>
    <row r="2703" spans="10:12" x14ac:dyDescent="0.25">
      <c r="J2703"/>
      <c r="K2703"/>
      <c r="L2703"/>
    </row>
    <row r="2704" spans="10:12" x14ac:dyDescent="0.25">
      <c r="J2704"/>
      <c r="K2704"/>
      <c r="L2704"/>
    </row>
    <row r="2705" spans="10:12" x14ac:dyDescent="0.25">
      <c r="J2705"/>
      <c r="K2705"/>
      <c r="L2705"/>
    </row>
    <row r="2706" spans="10:12" x14ac:dyDescent="0.25">
      <c r="J2706"/>
      <c r="K2706"/>
      <c r="L2706"/>
    </row>
    <row r="2707" spans="10:12" x14ac:dyDescent="0.25">
      <c r="J2707"/>
      <c r="K2707"/>
      <c r="L2707"/>
    </row>
    <row r="2708" spans="10:12" x14ac:dyDescent="0.25">
      <c r="J2708"/>
      <c r="K2708"/>
      <c r="L2708"/>
    </row>
    <row r="2709" spans="10:12" x14ac:dyDescent="0.25">
      <c r="J2709"/>
      <c r="K2709"/>
      <c r="L2709"/>
    </row>
    <row r="2710" spans="10:12" x14ac:dyDescent="0.25">
      <c r="J2710"/>
      <c r="K2710"/>
      <c r="L2710"/>
    </row>
    <row r="2711" spans="10:12" x14ac:dyDescent="0.25">
      <c r="J2711"/>
      <c r="K2711"/>
      <c r="L2711"/>
    </row>
    <row r="2712" spans="10:12" x14ac:dyDescent="0.25">
      <c r="J2712"/>
      <c r="K2712"/>
      <c r="L2712"/>
    </row>
    <row r="2713" spans="10:12" x14ac:dyDescent="0.25">
      <c r="J2713"/>
      <c r="K2713"/>
      <c r="L2713"/>
    </row>
    <row r="2714" spans="10:12" x14ac:dyDescent="0.25">
      <c r="J2714"/>
      <c r="K2714"/>
      <c r="L2714"/>
    </row>
    <row r="2715" spans="10:12" x14ac:dyDescent="0.25">
      <c r="J2715"/>
      <c r="K2715"/>
      <c r="L2715"/>
    </row>
    <row r="2716" spans="10:12" x14ac:dyDescent="0.25">
      <c r="J2716"/>
      <c r="K2716"/>
      <c r="L2716"/>
    </row>
    <row r="2717" spans="10:12" x14ac:dyDescent="0.25">
      <c r="J2717"/>
      <c r="K2717"/>
      <c r="L2717"/>
    </row>
    <row r="2718" spans="10:12" x14ac:dyDescent="0.25">
      <c r="J2718"/>
      <c r="K2718"/>
      <c r="L2718"/>
    </row>
    <row r="2719" spans="10:12" x14ac:dyDescent="0.25">
      <c r="J2719"/>
      <c r="K2719"/>
      <c r="L2719"/>
    </row>
    <row r="2720" spans="10:12" x14ac:dyDescent="0.25">
      <c r="J2720"/>
      <c r="K2720"/>
      <c r="L2720"/>
    </row>
    <row r="2721" spans="10:12" x14ac:dyDescent="0.25">
      <c r="J2721"/>
      <c r="K2721"/>
      <c r="L2721"/>
    </row>
    <row r="2722" spans="10:12" x14ac:dyDescent="0.25">
      <c r="J2722"/>
      <c r="K2722"/>
      <c r="L2722"/>
    </row>
    <row r="2723" spans="10:12" x14ac:dyDescent="0.25">
      <c r="J2723"/>
      <c r="K2723"/>
      <c r="L2723"/>
    </row>
    <row r="2724" spans="10:12" x14ac:dyDescent="0.25">
      <c r="J2724"/>
      <c r="K2724"/>
      <c r="L2724"/>
    </row>
    <row r="2725" spans="10:12" x14ac:dyDescent="0.25">
      <c r="J2725"/>
      <c r="K2725"/>
      <c r="L2725"/>
    </row>
    <row r="2726" spans="10:12" x14ac:dyDescent="0.25">
      <c r="J2726"/>
      <c r="K2726"/>
      <c r="L2726"/>
    </row>
    <row r="2727" spans="10:12" x14ac:dyDescent="0.25">
      <c r="J2727"/>
      <c r="K2727"/>
      <c r="L2727"/>
    </row>
    <row r="2728" spans="10:12" x14ac:dyDescent="0.25">
      <c r="J2728"/>
      <c r="K2728"/>
      <c r="L2728"/>
    </row>
    <row r="2729" spans="10:12" x14ac:dyDescent="0.25">
      <c r="J2729"/>
      <c r="K2729"/>
      <c r="L2729"/>
    </row>
    <row r="2730" spans="10:12" x14ac:dyDescent="0.25">
      <c r="J2730"/>
      <c r="K2730"/>
      <c r="L2730"/>
    </row>
    <row r="2731" spans="10:12" x14ac:dyDescent="0.25">
      <c r="J2731"/>
      <c r="K2731"/>
      <c r="L2731"/>
    </row>
    <row r="2732" spans="10:12" x14ac:dyDescent="0.25">
      <c r="J2732"/>
      <c r="K2732"/>
      <c r="L2732"/>
    </row>
    <row r="2733" spans="10:12" x14ac:dyDescent="0.25">
      <c r="J2733"/>
      <c r="K2733"/>
      <c r="L2733"/>
    </row>
    <row r="2734" spans="10:12" x14ac:dyDescent="0.25">
      <c r="J2734"/>
      <c r="K2734"/>
      <c r="L2734"/>
    </row>
    <row r="2735" spans="10:12" x14ac:dyDescent="0.25">
      <c r="J2735"/>
      <c r="K2735"/>
      <c r="L2735"/>
    </row>
    <row r="2736" spans="10:12" x14ac:dyDescent="0.25">
      <c r="J2736"/>
      <c r="K2736"/>
      <c r="L2736"/>
    </row>
    <row r="2737" spans="10:12" x14ac:dyDescent="0.25">
      <c r="J2737"/>
      <c r="K2737"/>
      <c r="L2737"/>
    </row>
    <row r="2738" spans="10:12" x14ac:dyDescent="0.25">
      <c r="J2738"/>
      <c r="K2738"/>
      <c r="L2738"/>
    </row>
    <row r="2739" spans="10:12" x14ac:dyDescent="0.25">
      <c r="J2739"/>
      <c r="K2739"/>
      <c r="L2739"/>
    </row>
    <row r="2740" spans="10:12" x14ac:dyDescent="0.25">
      <c r="J2740"/>
      <c r="K2740"/>
      <c r="L2740"/>
    </row>
    <row r="2741" spans="10:12" x14ac:dyDescent="0.25">
      <c r="J2741"/>
      <c r="K2741"/>
      <c r="L2741"/>
    </row>
    <row r="2742" spans="10:12" x14ac:dyDescent="0.25">
      <c r="J2742"/>
      <c r="K2742"/>
      <c r="L2742"/>
    </row>
    <row r="2743" spans="10:12" x14ac:dyDescent="0.25">
      <c r="J2743"/>
      <c r="K2743"/>
      <c r="L2743"/>
    </row>
    <row r="2744" spans="10:12" x14ac:dyDescent="0.25">
      <c r="J2744"/>
      <c r="K2744"/>
      <c r="L2744"/>
    </row>
    <row r="2745" spans="10:12" x14ac:dyDescent="0.25">
      <c r="J2745"/>
      <c r="K2745"/>
      <c r="L2745"/>
    </row>
    <row r="2746" spans="10:12" x14ac:dyDescent="0.25">
      <c r="J2746"/>
      <c r="K2746"/>
      <c r="L2746"/>
    </row>
    <row r="2747" spans="10:12" x14ac:dyDescent="0.25">
      <c r="J2747"/>
      <c r="K2747"/>
      <c r="L2747"/>
    </row>
    <row r="2748" spans="10:12" x14ac:dyDescent="0.25">
      <c r="J2748"/>
      <c r="K2748"/>
      <c r="L2748"/>
    </row>
    <row r="2749" spans="10:12" x14ac:dyDescent="0.25">
      <c r="J2749"/>
      <c r="K2749"/>
      <c r="L2749"/>
    </row>
    <row r="2750" spans="10:12" x14ac:dyDescent="0.25">
      <c r="J2750"/>
      <c r="K2750"/>
      <c r="L2750"/>
    </row>
    <row r="2751" spans="10:12" x14ac:dyDescent="0.25">
      <c r="J2751"/>
      <c r="K2751"/>
      <c r="L2751"/>
    </row>
    <row r="2752" spans="10:12" x14ac:dyDescent="0.25">
      <c r="J2752"/>
      <c r="K2752"/>
      <c r="L2752"/>
    </row>
    <row r="2753" spans="10:12" x14ac:dyDescent="0.25">
      <c r="J2753"/>
      <c r="K2753"/>
      <c r="L2753"/>
    </row>
    <row r="2754" spans="10:12" x14ac:dyDescent="0.25">
      <c r="J2754"/>
      <c r="K2754"/>
      <c r="L2754"/>
    </row>
    <row r="2755" spans="10:12" x14ac:dyDescent="0.25">
      <c r="J2755"/>
      <c r="K2755"/>
      <c r="L2755"/>
    </row>
    <row r="2756" spans="10:12" x14ac:dyDescent="0.25">
      <c r="J2756"/>
      <c r="K2756"/>
      <c r="L2756"/>
    </row>
    <row r="2757" spans="10:12" x14ac:dyDescent="0.25">
      <c r="J2757"/>
      <c r="K2757"/>
      <c r="L2757"/>
    </row>
    <row r="2758" spans="10:12" x14ac:dyDescent="0.25">
      <c r="J2758"/>
      <c r="K2758"/>
      <c r="L2758"/>
    </row>
    <row r="2759" spans="10:12" x14ac:dyDescent="0.25">
      <c r="J2759"/>
      <c r="K2759"/>
      <c r="L2759"/>
    </row>
    <row r="2760" spans="10:12" x14ac:dyDescent="0.25">
      <c r="J2760"/>
      <c r="K2760"/>
      <c r="L2760"/>
    </row>
    <row r="2761" spans="10:12" x14ac:dyDescent="0.25">
      <c r="J2761"/>
      <c r="K2761"/>
      <c r="L2761"/>
    </row>
    <row r="2762" spans="10:12" x14ac:dyDescent="0.25">
      <c r="J2762"/>
      <c r="K2762"/>
      <c r="L2762"/>
    </row>
    <row r="2763" spans="10:12" x14ac:dyDescent="0.25">
      <c r="J2763"/>
      <c r="K2763"/>
      <c r="L2763"/>
    </row>
    <row r="2764" spans="10:12" x14ac:dyDescent="0.25">
      <c r="J2764"/>
      <c r="K2764"/>
      <c r="L2764"/>
    </row>
    <row r="2765" spans="10:12" x14ac:dyDescent="0.25">
      <c r="J2765"/>
      <c r="K2765"/>
      <c r="L2765"/>
    </row>
    <row r="2766" spans="10:12" x14ac:dyDescent="0.25">
      <c r="J2766"/>
      <c r="K2766"/>
      <c r="L2766"/>
    </row>
    <row r="2767" spans="10:12" x14ac:dyDescent="0.25">
      <c r="J2767"/>
      <c r="K2767"/>
      <c r="L2767"/>
    </row>
    <row r="2768" spans="10:12" x14ac:dyDescent="0.25">
      <c r="J2768"/>
      <c r="K2768"/>
      <c r="L2768"/>
    </row>
    <row r="2769" spans="10:12" x14ac:dyDescent="0.25">
      <c r="J2769"/>
      <c r="K2769"/>
      <c r="L2769"/>
    </row>
    <row r="2770" spans="10:12" x14ac:dyDescent="0.25">
      <c r="J2770"/>
      <c r="K2770"/>
      <c r="L2770"/>
    </row>
    <row r="2771" spans="10:12" x14ac:dyDescent="0.25">
      <c r="J2771"/>
      <c r="K2771"/>
      <c r="L2771"/>
    </row>
    <row r="2772" spans="10:12" x14ac:dyDescent="0.25">
      <c r="J2772"/>
      <c r="K2772"/>
      <c r="L2772"/>
    </row>
    <row r="2773" spans="10:12" x14ac:dyDescent="0.25">
      <c r="J2773"/>
      <c r="K2773"/>
      <c r="L2773"/>
    </row>
    <row r="2774" spans="10:12" x14ac:dyDescent="0.25">
      <c r="J2774"/>
      <c r="K2774"/>
      <c r="L2774"/>
    </row>
    <row r="2775" spans="10:12" x14ac:dyDescent="0.25">
      <c r="J2775"/>
      <c r="K2775"/>
      <c r="L2775"/>
    </row>
    <row r="2776" spans="10:12" x14ac:dyDescent="0.25">
      <c r="J2776"/>
      <c r="K2776"/>
      <c r="L2776"/>
    </row>
    <row r="2777" spans="10:12" x14ac:dyDescent="0.25">
      <c r="J2777"/>
      <c r="K2777"/>
      <c r="L2777"/>
    </row>
    <row r="2778" spans="10:12" x14ac:dyDescent="0.25">
      <c r="J2778"/>
      <c r="K2778"/>
      <c r="L2778"/>
    </row>
    <row r="2779" spans="10:12" x14ac:dyDescent="0.25">
      <c r="J2779"/>
      <c r="K2779"/>
      <c r="L2779"/>
    </row>
    <row r="2780" spans="10:12" x14ac:dyDescent="0.25">
      <c r="J2780"/>
      <c r="K2780"/>
      <c r="L2780"/>
    </row>
    <row r="2781" spans="10:12" x14ac:dyDescent="0.25">
      <c r="J2781"/>
      <c r="K2781"/>
      <c r="L2781"/>
    </row>
    <row r="2782" spans="10:12" x14ac:dyDescent="0.25">
      <c r="J2782"/>
      <c r="K2782"/>
      <c r="L2782"/>
    </row>
    <row r="2783" spans="10:12" x14ac:dyDescent="0.25">
      <c r="J2783"/>
      <c r="K2783"/>
      <c r="L2783"/>
    </row>
    <row r="2784" spans="10:12" x14ac:dyDescent="0.25">
      <c r="J2784"/>
      <c r="K2784"/>
      <c r="L2784"/>
    </row>
    <row r="2785" spans="10:12" x14ac:dyDescent="0.25">
      <c r="J2785"/>
      <c r="K2785"/>
      <c r="L2785"/>
    </row>
    <row r="2786" spans="10:12" x14ac:dyDescent="0.25">
      <c r="J2786"/>
      <c r="K2786"/>
      <c r="L2786"/>
    </row>
    <row r="2787" spans="10:12" x14ac:dyDescent="0.25">
      <c r="J2787"/>
      <c r="K2787"/>
      <c r="L2787"/>
    </row>
    <row r="2788" spans="10:12" x14ac:dyDescent="0.25">
      <c r="J2788"/>
      <c r="K2788"/>
      <c r="L2788"/>
    </row>
    <row r="2789" spans="10:12" x14ac:dyDescent="0.25">
      <c r="J2789"/>
      <c r="K2789"/>
      <c r="L2789"/>
    </row>
    <row r="2790" spans="10:12" x14ac:dyDescent="0.25">
      <c r="J2790"/>
      <c r="K2790"/>
      <c r="L2790"/>
    </row>
    <row r="2791" spans="10:12" x14ac:dyDescent="0.25">
      <c r="J2791"/>
      <c r="K2791"/>
      <c r="L2791"/>
    </row>
    <row r="2792" spans="10:12" x14ac:dyDescent="0.25">
      <c r="J2792"/>
      <c r="K2792"/>
      <c r="L2792"/>
    </row>
    <row r="2793" spans="10:12" x14ac:dyDescent="0.25">
      <c r="J2793"/>
      <c r="K2793"/>
      <c r="L2793"/>
    </row>
    <row r="2794" spans="10:12" x14ac:dyDescent="0.25">
      <c r="J2794"/>
      <c r="K2794"/>
      <c r="L2794"/>
    </row>
    <row r="2795" spans="10:12" x14ac:dyDescent="0.25">
      <c r="J2795"/>
      <c r="K2795"/>
      <c r="L2795"/>
    </row>
    <row r="2796" spans="10:12" x14ac:dyDescent="0.25">
      <c r="J2796"/>
      <c r="K2796"/>
      <c r="L2796"/>
    </row>
    <row r="2797" spans="10:12" x14ac:dyDescent="0.25">
      <c r="J2797"/>
      <c r="K2797"/>
      <c r="L2797"/>
    </row>
    <row r="2798" spans="10:12" x14ac:dyDescent="0.25">
      <c r="J2798"/>
      <c r="K2798"/>
      <c r="L2798"/>
    </row>
    <row r="2799" spans="10:12" x14ac:dyDescent="0.25">
      <c r="J2799"/>
      <c r="K2799"/>
      <c r="L2799"/>
    </row>
    <row r="2800" spans="10:12" x14ac:dyDescent="0.25">
      <c r="J2800"/>
      <c r="K2800"/>
      <c r="L2800"/>
    </row>
    <row r="2801" spans="10:12" x14ac:dyDescent="0.25">
      <c r="J2801"/>
      <c r="K2801"/>
      <c r="L2801"/>
    </row>
    <row r="2802" spans="10:12" x14ac:dyDescent="0.25">
      <c r="J2802"/>
      <c r="K2802"/>
      <c r="L2802"/>
    </row>
    <row r="2803" spans="10:12" x14ac:dyDescent="0.25">
      <c r="J2803"/>
      <c r="K2803"/>
      <c r="L2803"/>
    </row>
    <row r="2804" spans="10:12" x14ac:dyDescent="0.25">
      <c r="J2804"/>
      <c r="K2804"/>
      <c r="L2804"/>
    </row>
    <row r="2805" spans="10:12" x14ac:dyDescent="0.25">
      <c r="J2805"/>
      <c r="K2805"/>
      <c r="L2805"/>
    </row>
    <row r="2806" spans="10:12" x14ac:dyDescent="0.25">
      <c r="J2806"/>
      <c r="K2806"/>
      <c r="L2806"/>
    </row>
    <row r="2807" spans="10:12" x14ac:dyDescent="0.25">
      <c r="J2807"/>
      <c r="K2807"/>
      <c r="L2807"/>
    </row>
    <row r="2808" spans="10:12" x14ac:dyDescent="0.25">
      <c r="J2808"/>
      <c r="K2808"/>
      <c r="L2808"/>
    </row>
    <row r="2809" spans="10:12" x14ac:dyDescent="0.25">
      <c r="J2809"/>
      <c r="K2809"/>
      <c r="L2809"/>
    </row>
    <row r="2810" spans="10:12" x14ac:dyDescent="0.25">
      <c r="J2810"/>
      <c r="K2810"/>
      <c r="L2810"/>
    </row>
    <row r="2811" spans="10:12" x14ac:dyDescent="0.25">
      <c r="J2811"/>
      <c r="K2811"/>
      <c r="L2811"/>
    </row>
    <row r="2812" spans="10:12" x14ac:dyDescent="0.25">
      <c r="J2812"/>
      <c r="K2812"/>
      <c r="L2812"/>
    </row>
    <row r="2813" spans="10:12" x14ac:dyDescent="0.25">
      <c r="J2813"/>
      <c r="K2813"/>
      <c r="L2813"/>
    </row>
    <row r="2814" spans="10:12" x14ac:dyDescent="0.25">
      <c r="J2814"/>
      <c r="K2814"/>
      <c r="L2814"/>
    </row>
    <row r="2815" spans="10:12" x14ac:dyDescent="0.25">
      <c r="J2815"/>
      <c r="K2815"/>
      <c r="L2815"/>
    </row>
    <row r="2816" spans="10:12" x14ac:dyDescent="0.25">
      <c r="J2816"/>
      <c r="K2816"/>
      <c r="L2816"/>
    </row>
    <row r="2817" spans="10:12" x14ac:dyDescent="0.25">
      <c r="J2817"/>
      <c r="K2817"/>
      <c r="L2817"/>
    </row>
    <row r="2818" spans="10:12" x14ac:dyDescent="0.25">
      <c r="J2818"/>
      <c r="K2818"/>
      <c r="L2818"/>
    </row>
    <row r="2819" spans="10:12" x14ac:dyDescent="0.25">
      <c r="J2819"/>
      <c r="K2819"/>
      <c r="L2819"/>
    </row>
    <row r="2820" spans="10:12" x14ac:dyDescent="0.25">
      <c r="J2820"/>
      <c r="K2820"/>
      <c r="L2820"/>
    </row>
    <row r="2821" spans="10:12" x14ac:dyDescent="0.25">
      <c r="J2821"/>
      <c r="K2821"/>
      <c r="L2821"/>
    </row>
    <row r="2822" spans="10:12" x14ac:dyDescent="0.25">
      <c r="J2822"/>
      <c r="K2822"/>
      <c r="L2822"/>
    </row>
    <row r="2823" spans="10:12" x14ac:dyDescent="0.25">
      <c r="J2823"/>
      <c r="K2823"/>
      <c r="L2823"/>
    </row>
    <row r="2824" spans="10:12" x14ac:dyDescent="0.25">
      <c r="J2824"/>
      <c r="K2824"/>
      <c r="L2824"/>
    </row>
    <row r="2825" spans="10:12" x14ac:dyDescent="0.25">
      <c r="J2825"/>
      <c r="K2825"/>
      <c r="L2825"/>
    </row>
    <row r="2826" spans="10:12" x14ac:dyDescent="0.25">
      <c r="J2826"/>
      <c r="K2826"/>
      <c r="L2826"/>
    </row>
    <row r="2827" spans="10:12" x14ac:dyDescent="0.25">
      <c r="J2827"/>
      <c r="K2827"/>
      <c r="L2827"/>
    </row>
    <row r="2828" spans="10:12" x14ac:dyDescent="0.25">
      <c r="J2828"/>
      <c r="K2828"/>
      <c r="L2828"/>
    </row>
    <row r="2829" spans="10:12" x14ac:dyDescent="0.25">
      <c r="J2829"/>
      <c r="K2829"/>
      <c r="L2829"/>
    </row>
    <row r="2830" spans="10:12" x14ac:dyDescent="0.25">
      <c r="J2830"/>
      <c r="K2830"/>
      <c r="L2830"/>
    </row>
    <row r="2831" spans="10:12" x14ac:dyDescent="0.25">
      <c r="J2831"/>
      <c r="K2831"/>
      <c r="L2831"/>
    </row>
    <row r="2832" spans="10:12" x14ac:dyDescent="0.25">
      <c r="J2832"/>
      <c r="K2832"/>
      <c r="L2832"/>
    </row>
    <row r="2833" spans="10:12" x14ac:dyDescent="0.25">
      <c r="J2833"/>
      <c r="K2833"/>
      <c r="L2833"/>
    </row>
    <row r="2834" spans="10:12" x14ac:dyDescent="0.25">
      <c r="J2834"/>
      <c r="K2834"/>
      <c r="L2834"/>
    </row>
    <row r="2835" spans="10:12" x14ac:dyDescent="0.25">
      <c r="J2835"/>
      <c r="K2835"/>
      <c r="L2835"/>
    </row>
    <row r="2836" spans="10:12" x14ac:dyDescent="0.25">
      <c r="J2836"/>
      <c r="K2836"/>
      <c r="L2836"/>
    </row>
    <row r="2837" spans="10:12" x14ac:dyDescent="0.25">
      <c r="J2837"/>
      <c r="K2837"/>
      <c r="L2837"/>
    </row>
    <row r="2838" spans="10:12" x14ac:dyDescent="0.25">
      <c r="J2838"/>
      <c r="K2838"/>
      <c r="L2838"/>
    </row>
    <row r="2839" spans="10:12" x14ac:dyDescent="0.25">
      <c r="J2839"/>
      <c r="K2839"/>
      <c r="L2839"/>
    </row>
    <row r="2840" spans="10:12" x14ac:dyDescent="0.25">
      <c r="J2840"/>
      <c r="K2840"/>
      <c r="L2840"/>
    </row>
    <row r="2841" spans="10:12" x14ac:dyDescent="0.25">
      <c r="J2841"/>
      <c r="K2841"/>
      <c r="L2841"/>
    </row>
    <row r="2842" spans="10:12" x14ac:dyDescent="0.25">
      <c r="J2842"/>
      <c r="K2842"/>
      <c r="L2842"/>
    </row>
    <row r="2843" spans="10:12" x14ac:dyDescent="0.25">
      <c r="J2843"/>
      <c r="K2843"/>
      <c r="L2843"/>
    </row>
    <row r="2844" spans="10:12" x14ac:dyDescent="0.25">
      <c r="J2844"/>
      <c r="K2844"/>
      <c r="L2844"/>
    </row>
    <row r="2845" spans="10:12" x14ac:dyDescent="0.25">
      <c r="J2845"/>
      <c r="K2845"/>
      <c r="L2845"/>
    </row>
    <row r="2846" spans="10:12" x14ac:dyDescent="0.25">
      <c r="J2846"/>
      <c r="K2846"/>
      <c r="L2846"/>
    </row>
    <row r="2847" spans="10:12" x14ac:dyDescent="0.25">
      <c r="J2847"/>
      <c r="K2847"/>
      <c r="L2847"/>
    </row>
    <row r="2848" spans="10:12" x14ac:dyDescent="0.25">
      <c r="J2848"/>
      <c r="K2848"/>
      <c r="L2848"/>
    </row>
    <row r="2849" spans="10:12" x14ac:dyDescent="0.25">
      <c r="J2849"/>
      <c r="K2849"/>
      <c r="L2849"/>
    </row>
    <row r="2850" spans="10:12" x14ac:dyDescent="0.25">
      <c r="J2850"/>
      <c r="K2850"/>
      <c r="L2850"/>
    </row>
    <row r="2851" spans="10:12" x14ac:dyDescent="0.25">
      <c r="J2851"/>
      <c r="K2851"/>
      <c r="L2851"/>
    </row>
    <row r="2852" spans="10:12" x14ac:dyDescent="0.25">
      <c r="J2852"/>
      <c r="K2852"/>
      <c r="L2852"/>
    </row>
    <row r="2853" spans="10:12" x14ac:dyDescent="0.25">
      <c r="J2853"/>
      <c r="K2853"/>
      <c r="L2853"/>
    </row>
    <row r="2854" spans="10:12" x14ac:dyDescent="0.25">
      <c r="J2854"/>
      <c r="K2854"/>
      <c r="L2854"/>
    </row>
    <row r="2855" spans="10:12" x14ac:dyDescent="0.25">
      <c r="J2855"/>
      <c r="K2855"/>
      <c r="L2855"/>
    </row>
    <row r="2856" spans="10:12" x14ac:dyDescent="0.25">
      <c r="J2856"/>
      <c r="K2856"/>
      <c r="L2856"/>
    </row>
    <row r="2857" spans="10:12" x14ac:dyDescent="0.25">
      <c r="J2857"/>
      <c r="K2857"/>
      <c r="L2857"/>
    </row>
    <row r="2858" spans="10:12" x14ac:dyDescent="0.25">
      <c r="J2858"/>
      <c r="K2858"/>
      <c r="L2858"/>
    </row>
    <row r="2859" spans="10:12" x14ac:dyDescent="0.25">
      <c r="J2859"/>
      <c r="K2859"/>
      <c r="L2859"/>
    </row>
    <row r="2860" spans="10:12" x14ac:dyDescent="0.25">
      <c r="J2860"/>
      <c r="K2860"/>
      <c r="L2860"/>
    </row>
    <row r="2861" spans="10:12" x14ac:dyDescent="0.25">
      <c r="J2861"/>
      <c r="K2861"/>
      <c r="L2861"/>
    </row>
    <row r="2862" spans="10:12" x14ac:dyDescent="0.25">
      <c r="J2862"/>
      <c r="K2862"/>
      <c r="L2862"/>
    </row>
    <row r="2863" spans="10:12" x14ac:dyDescent="0.25">
      <c r="J2863"/>
      <c r="K2863"/>
      <c r="L2863"/>
    </row>
    <row r="2864" spans="10:12" x14ac:dyDescent="0.25">
      <c r="J2864"/>
      <c r="K2864"/>
      <c r="L2864"/>
    </row>
    <row r="2865" spans="10:12" x14ac:dyDescent="0.25">
      <c r="J2865"/>
      <c r="K2865"/>
      <c r="L2865"/>
    </row>
    <row r="2866" spans="10:12" x14ac:dyDescent="0.25">
      <c r="J2866"/>
      <c r="K2866"/>
      <c r="L2866"/>
    </row>
    <row r="2867" spans="10:12" x14ac:dyDescent="0.25">
      <c r="J2867"/>
      <c r="K2867"/>
      <c r="L2867"/>
    </row>
    <row r="2868" spans="10:12" x14ac:dyDescent="0.25">
      <c r="J2868"/>
      <c r="K2868"/>
      <c r="L2868"/>
    </row>
    <row r="2869" spans="10:12" x14ac:dyDescent="0.25">
      <c r="J2869"/>
      <c r="K2869"/>
      <c r="L2869"/>
    </row>
    <row r="2870" spans="10:12" x14ac:dyDescent="0.25">
      <c r="J2870"/>
      <c r="K2870"/>
      <c r="L2870"/>
    </row>
    <row r="2871" spans="10:12" x14ac:dyDescent="0.25">
      <c r="J2871"/>
      <c r="K2871"/>
      <c r="L2871"/>
    </row>
    <row r="2872" spans="10:12" x14ac:dyDescent="0.25">
      <c r="J2872"/>
      <c r="K2872"/>
      <c r="L2872"/>
    </row>
    <row r="2873" spans="10:12" x14ac:dyDescent="0.25">
      <c r="J2873"/>
      <c r="K2873"/>
      <c r="L2873"/>
    </row>
    <row r="2874" spans="10:12" x14ac:dyDescent="0.25">
      <c r="J2874"/>
      <c r="K2874"/>
      <c r="L2874"/>
    </row>
    <row r="2875" spans="10:12" x14ac:dyDescent="0.25">
      <c r="J2875"/>
      <c r="K2875"/>
      <c r="L2875"/>
    </row>
    <row r="2876" spans="10:12" x14ac:dyDescent="0.25">
      <c r="J2876"/>
      <c r="K2876"/>
      <c r="L2876"/>
    </row>
    <row r="2877" spans="10:12" x14ac:dyDescent="0.25">
      <c r="J2877"/>
      <c r="K2877"/>
      <c r="L2877"/>
    </row>
    <row r="2878" spans="10:12" x14ac:dyDescent="0.25">
      <c r="J2878"/>
      <c r="K2878"/>
      <c r="L2878"/>
    </row>
    <row r="2879" spans="10:12" x14ac:dyDescent="0.25">
      <c r="J2879"/>
      <c r="K2879"/>
      <c r="L2879"/>
    </row>
    <row r="2880" spans="10:12" x14ac:dyDescent="0.25">
      <c r="J2880"/>
      <c r="K2880"/>
      <c r="L2880"/>
    </row>
    <row r="2881" spans="10:12" x14ac:dyDescent="0.25">
      <c r="J2881"/>
      <c r="K2881"/>
      <c r="L2881"/>
    </row>
    <row r="2882" spans="10:12" x14ac:dyDescent="0.25">
      <c r="J2882"/>
      <c r="K2882"/>
      <c r="L2882"/>
    </row>
    <row r="2883" spans="10:12" x14ac:dyDescent="0.25">
      <c r="J2883"/>
      <c r="K2883"/>
      <c r="L2883"/>
    </row>
    <row r="2884" spans="10:12" x14ac:dyDescent="0.25">
      <c r="J2884"/>
      <c r="K2884"/>
      <c r="L2884"/>
    </row>
    <row r="2885" spans="10:12" x14ac:dyDescent="0.25">
      <c r="J2885"/>
      <c r="K2885"/>
      <c r="L2885"/>
    </row>
    <row r="2886" spans="10:12" x14ac:dyDescent="0.25">
      <c r="J2886"/>
      <c r="K2886"/>
      <c r="L2886"/>
    </row>
    <row r="2887" spans="10:12" x14ac:dyDescent="0.25">
      <c r="J2887"/>
      <c r="K2887"/>
      <c r="L2887"/>
    </row>
    <row r="2888" spans="10:12" x14ac:dyDescent="0.25">
      <c r="J2888"/>
      <c r="K2888"/>
      <c r="L2888"/>
    </row>
    <row r="2889" spans="10:12" x14ac:dyDescent="0.25">
      <c r="J2889"/>
      <c r="K2889"/>
      <c r="L2889"/>
    </row>
    <row r="2890" spans="10:12" x14ac:dyDescent="0.25">
      <c r="J2890"/>
      <c r="K2890"/>
      <c r="L2890"/>
    </row>
    <row r="2891" spans="10:12" x14ac:dyDescent="0.25">
      <c r="J2891"/>
      <c r="K2891"/>
      <c r="L2891"/>
    </row>
    <row r="2892" spans="10:12" x14ac:dyDescent="0.25">
      <c r="J2892"/>
      <c r="K2892"/>
      <c r="L2892"/>
    </row>
    <row r="2893" spans="10:12" x14ac:dyDescent="0.25">
      <c r="J2893"/>
      <c r="K2893"/>
      <c r="L2893"/>
    </row>
    <row r="2894" spans="10:12" x14ac:dyDescent="0.25">
      <c r="J2894"/>
      <c r="K2894"/>
      <c r="L2894"/>
    </row>
    <row r="2895" spans="10:12" x14ac:dyDescent="0.25">
      <c r="J2895"/>
      <c r="K2895"/>
      <c r="L2895"/>
    </row>
    <row r="2896" spans="10:12" x14ac:dyDescent="0.25">
      <c r="J2896"/>
      <c r="K2896"/>
      <c r="L2896"/>
    </row>
    <row r="2897" spans="10:12" x14ac:dyDescent="0.25">
      <c r="J2897"/>
      <c r="K2897"/>
      <c r="L2897"/>
    </row>
    <row r="2898" spans="10:12" x14ac:dyDescent="0.25">
      <c r="J2898"/>
      <c r="K2898"/>
      <c r="L2898"/>
    </row>
    <row r="2899" spans="10:12" x14ac:dyDescent="0.25">
      <c r="J2899"/>
      <c r="K2899"/>
      <c r="L2899"/>
    </row>
    <row r="2900" spans="10:12" x14ac:dyDescent="0.25">
      <c r="J2900"/>
      <c r="K2900"/>
      <c r="L2900"/>
    </row>
    <row r="2901" spans="10:12" x14ac:dyDescent="0.25">
      <c r="J2901"/>
      <c r="K2901"/>
      <c r="L2901"/>
    </row>
    <row r="2902" spans="10:12" x14ac:dyDescent="0.25">
      <c r="J2902"/>
      <c r="K2902"/>
      <c r="L2902"/>
    </row>
    <row r="2903" spans="10:12" x14ac:dyDescent="0.25">
      <c r="J2903"/>
      <c r="K2903"/>
      <c r="L2903"/>
    </row>
    <row r="2904" spans="10:12" x14ac:dyDescent="0.25">
      <c r="J2904"/>
      <c r="K2904"/>
      <c r="L2904"/>
    </row>
    <row r="2905" spans="10:12" x14ac:dyDescent="0.25">
      <c r="J2905"/>
      <c r="K2905"/>
      <c r="L2905"/>
    </row>
    <row r="2906" spans="10:12" x14ac:dyDescent="0.25">
      <c r="J2906"/>
      <c r="K2906"/>
      <c r="L2906"/>
    </row>
    <row r="2907" spans="10:12" x14ac:dyDescent="0.25">
      <c r="J2907"/>
      <c r="K2907"/>
      <c r="L2907"/>
    </row>
    <row r="2908" spans="10:12" x14ac:dyDescent="0.25">
      <c r="J2908"/>
      <c r="K2908"/>
      <c r="L2908"/>
    </row>
    <row r="2909" spans="10:12" x14ac:dyDescent="0.25">
      <c r="J2909"/>
      <c r="K2909"/>
      <c r="L2909"/>
    </row>
    <row r="2910" spans="10:12" x14ac:dyDescent="0.25">
      <c r="J2910"/>
      <c r="K2910"/>
      <c r="L2910"/>
    </row>
    <row r="2911" spans="10:12" x14ac:dyDescent="0.25">
      <c r="J2911"/>
      <c r="K2911"/>
      <c r="L2911"/>
    </row>
    <row r="2912" spans="10:12" x14ac:dyDescent="0.25">
      <c r="J2912"/>
      <c r="K2912"/>
      <c r="L2912"/>
    </row>
    <row r="2913" spans="10:12" x14ac:dyDescent="0.25">
      <c r="J2913"/>
      <c r="K2913"/>
      <c r="L2913"/>
    </row>
    <row r="2914" spans="10:12" x14ac:dyDescent="0.25">
      <c r="J2914"/>
      <c r="K2914"/>
      <c r="L2914"/>
    </row>
    <row r="2915" spans="10:12" x14ac:dyDescent="0.25">
      <c r="J2915"/>
      <c r="K2915"/>
      <c r="L2915"/>
    </row>
    <row r="2916" spans="10:12" x14ac:dyDescent="0.25">
      <c r="J2916"/>
      <c r="K2916"/>
      <c r="L2916"/>
    </row>
    <row r="2917" spans="10:12" x14ac:dyDescent="0.25">
      <c r="J2917"/>
      <c r="K2917"/>
      <c r="L2917"/>
    </row>
    <row r="2918" spans="10:12" x14ac:dyDescent="0.25">
      <c r="J2918"/>
      <c r="K2918"/>
      <c r="L2918"/>
    </row>
    <row r="2919" spans="10:12" x14ac:dyDescent="0.25">
      <c r="J2919"/>
      <c r="K2919"/>
      <c r="L2919"/>
    </row>
    <row r="2920" spans="10:12" x14ac:dyDescent="0.25">
      <c r="J2920"/>
      <c r="K2920"/>
      <c r="L2920"/>
    </row>
    <row r="2921" spans="10:12" x14ac:dyDescent="0.25">
      <c r="J2921"/>
      <c r="K2921"/>
      <c r="L2921"/>
    </row>
    <row r="2922" spans="10:12" x14ac:dyDescent="0.25">
      <c r="J2922"/>
      <c r="K2922"/>
      <c r="L2922"/>
    </row>
    <row r="2923" spans="10:12" x14ac:dyDescent="0.25">
      <c r="J2923"/>
      <c r="K2923"/>
      <c r="L2923"/>
    </row>
    <row r="2924" spans="10:12" x14ac:dyDescent="0.25">
      <c r="J2924"/>
      <c r="K2924"/>
      <c r="L2924"/>
    </row>
    <row r="2925" spans="10:12" x14ac:dyDescent="0.25">
      <c r="J2925"/>
      <c r="K2925"/>
      <c r="L2925"/>
    </row>
    <row r="2926" spans="10:12" x14ac:dyDescent="0.25">
      <c r="J2926"/>
      <c r="K2926"/>
      <c r="L2926"/>
    </row>
    <row r="2927" spans="10:12" x14ac:dyDescent="0.25">
      <c r="J2927"/>
      <c r="K2927"/>
      <c r="L2927"/>
    </row>
    <row r="2928" spans="10:12" x14ac:dyDescent="0.25">
      <c r="J2928"/>
      <c r="K2928"/>
      <c r="L2928"/>
    </row>
    <row r="2929" spans="10:12" x14ac:dyDescent="0.25">
      <c r="J2929"/>
      <c r="K2929"/>
      <c r="L2929"/>
    </row>
    <row r="2930" spans="10:12" x14ac:dyDescent="0.25">
      <c r="J2930"/>
      <c r="K2930"/>
      <c r="L2930"/>
    </row>
    <row r="2931" spans="10:12" x14ac:dyDescent="0.25">
      <c r="J2931"/>
      <c r="K2931"/>
      <c r="L2931"/>
    </row>
    <row r="2932" spans="10:12" x14ac:dyDescent="0.25">
      <c r="J2932"/>
      <c r="K2932"/>
      <c r="L2932"/>
    </row>
    <row r="2933" spans="10:12" x14ac:dyDescent="0.25">
      <c r="J2933"/>
      <c r="K2933"/>
      <c r="L2933"/>
    </row>
    <row r="2934" spans="10:12" x14ac:dyDescent="0.25">
      <c r="J2934"/>
      <c r="K2934"/>
      <c r="L2934"/>
    </row>
    <row r="2935" spans="10:12" x14ac:dyDescent="0.25">
      <c r="J2935"/>
      <c r="K2935"/>
      <c r="L2935"/>
    </row>
    <row r="2936" spans="10:12" x14ac:dyDescent="0.25">
      <c r="J2936"/>
      <c r="K2936"/>
      <c r="L2936"/>
    </row>
    <row r="2937" spans="10:12" x14ac:dyDescent="0.25">
      <c r="J2937"/>
      <c r="K2937"/>
      <c r="L2937"/>
    </row>
    <row r="2938" spans="10:12" x14ac:dyDescent="0.25">
      <c r="J2938"/>
      <c r="K2938"/>
      <c r="L2938"/>
    </row>
    <row r="2939" spans="10:12" x14ac:dyDescent="0.25">
      <c r="J2939"/>
      <c r="K2939"/>
      <c r="L2939"/>
    </row>
    <row r="2940" spans="10:12" x14ac:dyDescent="0.25">
      <c r="J2940"/>
      <c r="K2940"/>
      <c r="L2940"/>
    </row>
    <row r="2941" spans="10:12" x14ac:dyDescent="0.25">
      <c r="J2941"/>
      <c r="K2941"/>
      <c r="L2941"/>
    </row>
    <row r="2942" spans="10:12" x14ac:dyDescent="0.25">
      <c r="J2942"/>
      <c r="K2942"/>
      <c r="L2942"/>
    </row>
    <row r="2943" spans="10:12" x14ac:dyDescent="0.25">
      <c r="J2943"/>
      <c r="K2943"/>
      <c r="L2943"/>
    </row>
    <row r="2944" spans="10:12" x14ac:dyDescent="0.25">
      <c r="J2944"/>
      <c r="K2944"/>
      <c r="L2944"/>
    </row>
    <row r="2945" spans="10:12" x14ac:dyDescent="0.25">
      <c r="J2945"/>
      <c r="K2945"/>
      <c r="L2945"/>
    </row>
    <row r="2946" spans="10:12" x14ac:dyDescent="0.25">
      <c r="J2946"/>
      <c r="K2946"/>
      <c r="L2946"/>
    </row>
    <row r="2947" spans="10:12" x14ac:dyDescent="0.25">
      <c r="J2947"/>
      <c r="K2947"/>
      <c r="L2947"/>
    </row>
    <row r="2948" spans="10:12" x14ac:dyDescent="0.25">
      <c r="J2948"/>
      <c r="K2948"/>
      <c r="L2948"/>
    </row>
    <row r="2949" spans="10:12" x14ac:dyDescent="0.25">
      <c r="J2949"/>
      <c r="K2949"/>
      <c r="L2949"/>
    </row>
    <row r="2950" spans="10:12" x14ac:dyDescent="0.25">
      <c r="J2950"/>
      <c r="K2950"/>
      <c r="L2950"/>
    </row>
    <row r="2951" spans="10:12" x14ac:dyDescent="0.25">
      <c r="J2951"/>
      <c r="K2951"/>
      <c r="L2951"/>
    </row>
    <row r="2952" spans="10:12" x14ac:dyDescent="0.25">
      <c r="J2952"/>
      <c r="K2952"/>
      <c r="L2952"/>
    </row>
    <row r="2953" spans="10:12" x14ac:dyDescent="0.25">
      <c r="J2953"/>
      <c r="K2953"/>
      <c r="L2953"/>
    </row>
    <row r="2954" spans="10:12" x14ac:dyDescent="0.25">
      <c r="J2954"/>
      <c r="K2954"/>
      <c r="L2954"/>
    </row>
    <row r="2955" spans="10:12" x14ac:dyDescent="0.25">
      <c r="J2955"/>
      <c r="K2955"/>
      <c r="L2955"/>
    </row>
    <row r="2956" spans="10:12" x14ac:dyDescent="0.25">
      <c r="J2956"/>
      <c r="K2956"/>
      <c r="L2956"/>
    </row>
    <row r="2957" spans="10:12" x14ac:dyDescent="0.25">
      <c r="J2957"/>
      <c r="K2957"/>
      <c r="L2957"/>
    </row>
    <row r="2958" spans="10:12" x14ac:dyDescent="0.25">
      <c r="J2958"/>
      <c r="K2958"/>
      <c r="L2958"/>
    </row>
    <row r="2959" spans="10:12" x14ac:dyDescent="0.25">
      <c r="J2959"/>
      <c r="K2959"/>
      <c r="L2959"/>
    </row>
    <row r="2960" spans="10:12" x14ac:dyDescent="0.25">
      <c r="J2960"/>
      <c r="K2960"/>
      <c r="L2960"/>
    </row>
    <row r="2961" spans="10:12" x14ac:dyDescent="0.25">
      <c r="J2961"/>
      <c r="K2961"/>
      <c r="L2961"/>
    </row>
    <row r="2962" spans="10:12" x14ac:dyDescent="0.25">
      <c r="J2962"/>
      <c r="K2962"/>
      <c r="L2962"/>
    </row>
    <row r="2963" spans="10:12" x14ac:dyDescent="0.25">
      <c r="J2963"/>
      <c r="K2963"/>
      <c r="L2963"/>
    </row>
    <row r="2964" spans="10:12" x14ac:dyDescent="0.25">
      <c r="J2964"/>
      <c r="K2964"/>
      <c r="L2964"/>
    </row>
    <row r="2965" spans="10:12" x14ac:dyDescent="0.25">
      <c r="J2965"/>
      <c r="K2965"/>
      <c r="L2965"/>
    </row>
    <row r="2966" spans="10:12" x14ac:dyDescent="0.25">
      <c r="J2966"/>
      <c r="K2966"/>
      <c r="L2966"/>
    </row>
    <row r="2967" spans="10:12" x14ac:dyDescent="0.25">
      <c r="J2967"/>
      <c r="K2967"/>
      <c r="L2967"/>
    </row>
    <row r="2968" spans="10:12" x14ac:dyDescent="0.25">
      <c r="J2968"/>
      <c r="K2968"/>
      <c r="L2968"/>
    </row>
    <row r="2969" spans="10:12" x14ac:dyDescent="0.25">
      <c r="J2969"/>
      <c r="K2969"/>
      <c r="L2969"/>
    </row>
    <row r="2970" spans="10:12" x14ac:dyDescent="0.25">
      <c r="J2970"/>
      <c r="K2970"/>
      <c r="L2970"/>
    </row>
    <row r="2971" spans="10:12" x14ac:dyDescent="0.25">
      <c r="J2971"/>
      <c r="K2971"/>
      <c r="L2971"/>
    </row>
    <row r="2972" spans="10:12" x14ac:dyDescent="0.25">
      <c r="J2972"/>
      <c r="K2972"/>
      <c r="L2972"/>
    </row>
    <row r="2973" spans="10:12" x14ac:dyDescent="0.25">
      <c r="J2973"/>
      <c r="K2973"/>
      <c r="L2973"/>
    </row>
    <row r="2974" spans="10:12" x14ac:dyDescent="0.25">
      <c r="J2974"/>
      <c r="K2974"/>
      <c r="L2974"/>
    </row>
    <row r="2975" spans="10:12" x14ac:dyDescent="0.25">
      <c r="J2975"/>
      <c r="K2975"/>
      <c r="L2975"/>
    </row>
    <row r="2976" spans="10:12" x14ac:dyDescent="0.25">
      <c r="J2976"/>
      <c r="K2976"/>
      <c r="L2976"/>
    </row>
    <row r="2977" spans="10:12" x14ac:dyDescent="0.25">
      <c r="J2977"/>
      <c r="K2977"/>
      <c r="L2977"/>
    </row>
    <row r="2978" spans="10:12" x14ac:dyDescent="0.25">
      <c r="J2978"/>
      <c r="K2978"/>
      <c r="L2978"/>
    </row>
    <row r="2979" spans="10:12" x14ac:dyDescent="0.25">
      <c r="J2979"/>
      <c r="K2979"/>
      <c r="L2979"/>
    </row>
    <row r="2980" spans="10:12" x14ac:dyDescent="0.25">
      <c r="J2980"/>
      <c r="K2980"/>
      <c r="L2980"/>
    </row>
    <row r="2981" spans="10:12" x14ac:dyDescent="0.25">
      <c r="J2981"/>
      <c r="K2981"/>
      <c r="L2981"/>
    </row>
    <row r="2982" spans="10:12" x14ac:dyDescent="0.25">
      <c r="J2982"/>
      <c r="K2982"/>
      <c r="L2982"/>
    </row>
    <row r="2983" spans="10:12" x14ac:dyDescent="0.25">
      <c r="J2983"/>
      <c r="K2983"/>
      <c r="L2983"/>
    </row>
    <row r="2984" spans="10:12" x14ac:dyDescent="0.25">
      <c r="J2984"/>
      <c r="K2984"/>
      <c r="L2984"/>
    </row>
    <row r="2985" spans="10:12" x14ac:dyDescent="0.25">
      <c r="J2985"/>
      <c r="K2985"/>
      <c r="L2985"/>
    </row>
    <row r="2986" spans="10:12" x14ac:dyDescent="0.25">
      <c r="J2986"/>
      <c r="K2986"/>
      <c r="L2986"/>
    </row>
    <row r="2987" spans="10:12" x14ac:dyDescent="0.25">
      <c r="J2987"/>
      <c r="K2987"/>
      <c r="L2987"/>
    </row>
    <row r="2988" spans="10:12" x14ac:dyDescent="0.25">
      <c r="J2988"/>
      <c r="K2988"/>
      <c r="L2988"/>
    </row>
    <row r="2989" spans="10:12" x14ac:dyDescent="0.25">
      <c r="J2989"/>
      <c r="K2989"/>
      <c r="L2989"/>
    </row>
    <row r="2990" spans="10:12" x14ac:dyDescent="0.25">
      <c r="J2990"/>
      <c r="K2990"/>
      <c r="L2990"/>
    </row>
    <row r="2991" spans="10:12" x14ac:dyDescent="0.25">
      <c r="J2991"/>
      <c r="K2991"/>
      <c r="L2991"/>
    </row>
    <row r="2992" spans="10:12" x14ac:dyDescent="0.25">
      <c r="J2992"/>
      <c r="K2992"/>
      <c r="L2992"/>
    </row>
    <row r="2993" spans="10:12" x14ac:dyDescent="0.25">
      <c r="J2993"/>
      <c r="K2993"/>
      <c r="L2993"/>
    </row>
    <row r="2994" spans="10:12" x14ac:dyDescent="0.25">
      <c r="J2994"/>
      <c r="K2994"/>
      <c r="L2994"/>
    </row>
    <row r="2995" spans="10:12" x14ac:dyDescent="0.25">
      <c r="J2995"/>
      <c r="K2995"/>
      <c r="L2995"/>
    </row>
    <row r="2996" spans="10:12" x14ac:dyDescent="0.25">
      <c r="J2996"/>
      <c r="K2996"/>
      <c r="L2996"/>
    </row>
    <row r="2997" spans="10:12" x14ac:dyDescent="0.25">
      <c r="J2997"/>
      <c r="K2997"/>
      <c r="L2997"/>
    </row>
    <row r="2998" spans="10:12" x14ac:dyDescent="0.25">
      <c r="J2998"/>
      <c r="K2998"/>
      <c r="L2998"/>
    </row>
    <row r="2999" spans="10:12" x14ac:dyDescent="0.25">
      <c r="J2999"/>
      <c r="K2999"/>
      <c r="L2999"/>
    </row>
    <row r="3000" spans="10:12" x14ac:dyDescent="0.25">
      <c r="J3000"/>
      <c r="K3000"/>
      <c r="L3000"/>
    </row>
    <row r="3001" spans="10:12" x14ac:dyDescent="0.25">
      <c r="J3001"/>
      <c r="K3001"/>
      <c r="L3001"/>
    </row>
    <row r="3002" spans="10:12" x14ac:dyDescent="0.25">
      <c r="J3002"/>
      <c r="K3002"/>
      <c r="L3002"/>
    </row>
    <row r="3003" spans="10:12" x14ac:dyDescent="0.25">
      <c r="J3003"/>
      <c r="K3003"/>
      <c r="L3003"/>
    </row>
    <row r="3004" spans="10:12" x14ac:dyDescent="0.25">
      <c r="J3004"/>
      <c r="K3004"/>
      <c r="L3004"/>
    </row>
    <row r="3005" spans="10:12" x14ac:dyDescent="0.25">
      <c r="J3005"/>
      <c r="K3005"/>
      <c r="L3005"/>
    </row>
    <row r="3006" spans="10:12" x14ac:dyDescent="0.25">
      <c r="J3006"/>
      <c r="K3006"/>
      <c r="L3006"/>
    </row>
    <row r="3007" spans="10:12" x14ac:dyDescent="0.25">
      <c r="J3007"/>
      <c r="K3007"/>
      <c r="L3007"/>
    </row>
    <row r="3008" spans="10:12" x14ac:dyDescent="0.25">
      <c r="J3008"/>
      <c r="K3008"/>
      <c r="L3008"/>
    </row>
    <row r="3009" spans="10:12" x14ac:dyDescent="0.25">
      <c r="J3009"/>
      <c r="K3009"/>
      <c r="L3009"/>
    </row>
    <row r="3010" spans="10:12" x14ac:dyDescent="0.25">
      <c r="J3010"/>
      <c r="K3010"/>
      <c r="L3010"/>
    </row>
    <row r="3011" spans="10:12" x14ac:dyDescent="0.25">
      <c r="J3011"/>
      <c r="K3011"/>
      <c r="L3011"/>
    </row>
    <row r="3012" spans="10:12" x14ac:dyDescent="0.25">
      <c r="J3012"/>
      <c r="K3012"/>
      <c r="L3012"/>
    </row>
    <row r="3013" spans="10:12" x14ac:dyDescent="0.25">
      <c r="J3013"/>
      <c r="K3013"/>
      <c r="L3013"/>
    </row>
    <row r="3014" spans="10:12" x14ac:dyDescent="0.25">
      <c r="J3014"/>
      <c r="K3014"/>
      <c r="L3014"/>
    </row>
    <row r="3015" spans="10:12" x14ac:dyDescent="0.25">
      <c r="J3015"/>
      <c r="K3015"/>
      <c r="L3015"/>
    </row>
    <row r="3016" spans="10:12" x14ac:dyDescent="0.25">
      <c r="J3016"/>
      <c r="K3016"/>
      <c r="L3016"/>
    </row>
    <row r="3017" spans="10:12" x14ac:dyDescent="0.25">
      <c r="J3017"/>
      <c r="K3017"/>
      <c r="L3017"/>
    </row>
    <row r="3018" spans="10:12" x14ac:dyDescent="0.25">
      <c r="J3018"/>
      <c r="K3018"/>
      <c r="L3018"/>
    </row>
    <row r="3019" spans="10:12" x14ac:dyDescent="0.25">
      <c r="J3019"/>
      <c r="K3019"/>
      <c r="L3019"/>
    </row>
    <row r="3020" spans="10:12" x14ac:dyDescent="0.25">
      <c r="J3020"/>
      <c r="K3020"/>
      <c r="L3020"/>
    </row>
    <row r="3021" spans="10:12" x14ac:dyDescent="0.25">
      <c r="J3021"/>
      <c r="K3021"/>
      <c r="L3021"/>
    </row>
    <row r="3022" spans="10:12" x14ac:dyDescent="0.25">
      <c r="J3022"/>
      <c r="K3022"/>
      <c r="L3022"/>
    </row>
    <row r="3023" spans="10:12" x14ac:dyDescent="0.25">
      <c r="J3023"/>
      <c r="K3023"/>
      <c r="L3023"/>
    </row>
    <row r="3024" spans="10:12" x14ac:dyDescent="0.25">
      <c r="J3024"/>
      <c r="K3024"/>
      <c r="L3024"/>
    </row>
    <row r="3025" spans="10:12" x14ac:dyDescent="0.25">
      <c r="J3025"/>
      <c r="K3025"/>
      <c r="L3025"/>
    </row>
    <row r="3026" spans="10:12" x14ac:dyDescent="0.25">
      <c r="J3026"/>
      <c r="K3026"/>
      <c r="L3026"/>
    </row>
    <row r="3027" spans="10:12" x14ac:dyDescent="0.25">
      <c r="J3027"/>
      <c r="K3027"/>
      <c r="L3027"/>
    </row>
    <row r="3028" spans="10:12" x14ac:dyDescent="0.25">
      <c r="J3028"/>
      <c r="K3028"/>
      <c r="L3028"/>
    </row>
    <row r="3029" spans="10:12" x14ac:dyDescent="0.25">
      <c r="J3029"/>
      <c r="K3029"/>
      <c r="L3029"/>
    </row>
    <row r="3030" spans="10:12" x14ac:dyDescent="0.25">
      <c r="J3030"/>
      <c r="K3030"/>
      <c r="L3030"/>
    </row>
    <row r="3031" spans="10:12" x14ac:dyDescent="0.25">
      <c r="J3031"/>
      <c r="K3031"/>
      <c r="L3031"/>
    </row>
    <row r="3032" spans="10:12" x14ac:dyDescent="0.25">
      <c r="J3032"/>
      <c r="K3032"/>
      <c r="L3032"/>
    </row>
    <row r="3033" spans="10:12" x14ac:dyDescent="0.25">
      <c r="J3033"/>
      <c r="K3033"/>
      <c r="L3033"/>
    </row>
    <row r="3034" spans="10:12" x14ac:dyDescent="0.25">
      <c r="J3034"/>
      <c r="K3034"/>
      <c r="L3034"/>
    </row>
    <row r="3035" spans="10:12" x14ac:dyDescent="0.25">
      <c r="J3035"/>
      <c r="K3035"/>
      <c r="L3035"/>
    </row>
    <row r="3036" spans="10:12" x14ac:dyDescent="0.25">
      <c r="J3036"/>
      <c r="K3036"/>
      <c r="L3036"/>
    </row>
    <row r="3037" spans="10:12" x14ac:dyDescent="0.25">
      <c r="J3037"/>
      <c r="K3037"/>
      <c r="L3037"/>
    </row>
    <row r="3038" spans="10:12" x14ac:dyDescent="0.25">
      <c r="J3038"/>
      <c r="K3038"/>
      <c r="L3038"/>
    </row>
    <row r="3039" spans="10:12" x14ac:dyDescent="0.25">
      <c r="J3039"/>
      <c r="K3039"/>
      <c r="L3039"/>
    </row>
    <row r="3040" spans="10:12" x14ac:dyDescent="0.25">
      <c r="J3040"/>
      <c r="K3040"/>
      <c r="L3040"/>
    </row>
    <row r="3041" spans="10:12" x14ac:dyDescent="0.25">
      <c r="J3041"/>
      <c r="K3041"/>
      <c r="L3041"/>
    </row>
    <row r="3042" spans="10:12" x14ac:dyDescent="0.25">
      <c r="J3042"/>
      <c r="K3042"/>
      <c r="L3042"/>
    </row>
    <row r="3043" spans="10:12" x14ac:dyDescent="0.25">
      <c r="J3043"/>
      <c r="K3043"/>
      <c r="L3043"/>
    </row>
    <row r="3044" spans="10:12" x14ac:dyDescent="0.25">
      <c r="J3044"/>
      <c r="K3044"/>
      <c r="L3044"/>
    </row>
    <row r="3045" spans="10:12" x14ac:dyDescent="0.25">
      <c r="J3045"/>
      <c r="K3045"/>
      <c r="L3045"/>
    </row>
    <row r="3046" spans="10:12" x14ac:dyDescent="0.25">
      <c r="J3046"/>
      <c r="K3046"/>
      <c r="L3046"/>
    </row>
    <row r="3047" spans="10:12" x14ac:dyDescent="0.25">
      <c r="J3047"/>
      <c r="K3047"/>
      <c r="L3047"/>
    </row>
    <row r="3048" spans="10:12" x14ac:dyDescent="0.25">
      <c r="J3048"/>
      <c r="K3048"/>
      <c r="L3048"/>
    </row>
    <row r="3049" spans="10:12" x14ac:dyDescent="0.25">
      <c r="J3049"/>
      <c r="K3049"/>
      <c r="L3049"/>
    </row>
    <row r="3050" spans="10:12" x14ac:dyDescent="0.25">
      <c r="J3050"/>
      <c r="K3050"/>
      <c r="L3050"/>
    </row>
    <row r="3051" spans="10:12" x14ac:dyDescent="0.25">
      <c r="J3051"/>
      <c r="K3051"/>
      <c r="L3051"/>
    </row>
    <row r="3052" spans="10:12" x14ac:dyDescent="0.25">
      <c r="J3052"/>
      <c r="K3052"/>
      <c r="L3052"/>
    </row>
    <row r="3053" spans="10:12" x14ac:dyDescent="0.25">
      <c r="J3053"/>
      <c r="K3053"/>
      <c r="L3053"/>
    </row>
    <row r="3054" spans="10:12" x14ac:dyDescent="0.25">
      <c r="J3054"/>
      <c r="K3054"/>
      <c r="L3054"/>
    </row>
    <row r="3055" spans="10:12" x14ac:dyDescent="0.25">
      <c r="J3055"/>
      <c r="K3055"/>
      <c r="L3055"/>
    </row>
    <row r="3056" spans="10:12" x14ac:dyDescent="0.25">
      <c r="J3056"/>
      <c r="K3056"/>
      <c r="L3056"/>
    </row>
    <row r="3057" spans="10:12" x14ac:dyDescent="0.25">
      <c r="J3057"/>
      <c r="K3057"/>
      <c r="L3057"/>
    </row>
    <row r="3058" spans="10:12" x14ac:dyDescent="0.25">
      <c r="J3058"/>
      <c r="K3058"/>
      <c r="L3058"/>
    </row>
    <row r="3059" spans="10:12" x14ac:dyDescent="0.25">
      <c r="J3059"/>
      <c r="K3059"/>
      <c r="L3059"/>
    </row>
    <row r="3060" spans="10:12" x14ac:dyDescent="0.25">
      <c r="J3060"/>
      <c r="K3060"/>
      <c r="L3060"/>
    </row>
    <row r="3061" spans="10:12" x14ac:dyDescent="0.25">
      <c r="J3061"/>
      <c r="K3061"/>
      <c r="L3061"/>
    </row>
    <row r="3062" spans="10:12" x14ac:dyDescent="0.25">
      <c r="J3062"/>
      <c r="K3062"/>
      <c r="L3062"/>
    </row>
    <row r="3063" spans="10:12" x14ac:dyDescent="0.25">
      <c r="J3063"/>
      <c r="K3063"/>
      <c r="L3063"/>
    </row>
    <row r="3064" spans="10:12" x14ac:dyDescent="0.25">
      <c r="J3064"/>
      <c r="K3064"/>
      <c r="L3064"/>
    </row>
    <row r="3065" spans="10:12" x14ac:dyDescent="0.25">
      <c r="J3065"/>
      <c r="K3065"/>
      <c r="L3065"/>
    </row>
    <row r="3066" spans="10:12" x14ac:dyDescent="0.25">
      <c r="J3066"/>
      <c r="K3066"/>
      <c r="L3066"/>
    </row>
    <row r="3067" spans="10:12" x14ac:dyDescent="0.25">
      <c r="J3067"/>
      <c r="K3067"/>
      <c r="L3067"/>
    </row>
    <row r="3068" spans="10:12" x14ac:dyDescent="0.25">
      <c r="J3068"/>
      <c r="K3068"/>
      <c r="L3068"/>
    </row>
    <row r="3069" spans="10:12" x14ac:dyDescent="0.25">
      <c r="J3069"/>
      <c r="K3069"/>
      <c r="L3069"/>
    </row>
    <row r="3070" spans="10:12" x14ac:dyDescent="0.25">
      <c r="J3070"/>
      <c r="K3070"/>
      <c r="L3070"/>
    </row>
    <row r="3071" spans="10:12" x14ac:dyDescent="0.25">
      <c r="J3071"/>
      <c r="K3071"/>
      <c r="L3071"/>
    </row>
    <row r="3072" spans="10:12" x14ac:dyDescent="0.25">
      <c r="J3072"/>
      <c r="K3072"/>
      <c r="L3072"/>
    </row>
    <row r="3073" spans="10:12" x14ac:dyDescent="0.25">
      <c r="J3073"/>
      <c r="K3073"/>
      <c r="L3073"/>
    </row>
    <row r="3074" spans="10:12" x14ac:dyDescent="0.25">
      <c r="J3074"/>
      <c r="K3074"/>
      <c r="L3074"/>
    </row>
    <row r="3075" spans="10:12" x14ac:dyDescent="0.25">
      <c r="J3075"/>
      <c r="K3075"/>
      <c r="L3075"/>
    </row>
    <row r="3076" spans="10:12" x14ac:dyDescent="0.25">
      <c r="J3076"/>
      <c r="K3076"/>
      <c r="L3076"/>
    </row>
    <row r="3077" spans="10:12" x14ac:dyDescent="0.25">
      <c r="J3077"/>
      <c r="K3077"/>
      <c r="L3077"/>
    </row>
    <row r="3078" spans="10:12" x14ac:dyDescent="0.25">
      <c r="J3078"/>
      <c r="K3078"/>
      <c r="L3078"/>
    </row>
    <row r="3079" spans="10:12" x14ac:dyDescent="0.25">
      <c r="J3079"/>
      <c r="K3079"/>
      <c r="L3079"/>
    </row>
    <row r="3080" spans="10:12" x14ac:dyDescent="0.25">
      <c r="J3080"/>
      <c r="K3080"/>
      <c r="L3080"/>
    </row>
    <row r="3081" spans="10:12" x14ac:dyDescent="0.25">
      <c r="J3081"/>
      <c r="K3081"/>
      <c r="L3081"/>
    </row>
    <row r="3082" spans="10:12" x14ac:dyDescent="0.25">
      <c r="J3082"/>
      <c r="K3082"/>
      <c r="L3082"/>
    </row>
    <row r="3083" spans="10:12" x14ac:dyDescent="0.25">
      <c r="J3083"/>
      <c r="K3083"/>
      <c r="L3083"/>
    </row>
    <row r="3084" spans="10:12" x14ac:dyDescent="0.25">
      <c r="J3084"/>
      <c r="K3084"/>
      <c r="L3084"/>
    </row>
    <row r="3085" spans="10:12" x14ac:dyDescent="0.25">
      <c r="J3085"/>
      <c r="K3085"/>
      <c r="L3085"/>
    </row>
    <row r="3086" spans="10:12" x14ac:dyDescent="0.25">
      <c r="J3086"/>
      <c r="K3086"/>
      <c r="L3086"/>
    </row>
    <row r="3087" spans="10:12" x14ac:dyDescent="0.25">
      <c r="J3087"/>
      <c r="K3087"/>
      <c r="L3087"/>
    </row>
    <row r="3088" spans="10:12" x14ac:dyDescent="0.25">
      <c r="J3088"/>
      <c r="K3088"/>
      <c r="L3088"/>
    </row>
    <row r="3089" spans="10:12" x14ac:dyDescent="0.25">
      <c r="J3089"/>
      <c r="K3089"/>
      <c r="L3089"/>
    </row>
    <row r="3090" spans="10:12" x14ac:dyDescent="0.25">
      <c r="J3090"/>
      <c r="K3090"/>
      <c r="L3090"/>
    </row>
    <row r="3091" spans="10:12" x14ac:dyDescent="0.25">
      <c r="J3091"/>
      <c r="K3091"/>
      <c r="L3091"/>
    </row>
    <row r="3092" spans="10:12" x14ac:dyDescent="0.25">
      <c r="J3092"/>
      <c r="K3092"/>
      <c r="L3092"/>
    </row>
    <row r="3093" spans="10:12" x14ac:dyDescent="0.25">
      <c r="J3093"/>
      <c r="K3093"/>
      <c r="L3093"/>
    </row>
    <row r="3094" spans="10:12" x14ac:dyDescent="0.25">
      <c r="J3094"/>
      <c r="K3094"/>
      <c r="L3094"/>
    </row>
    <row r="3095" spans="10:12" x14ac:dyDescent="0.25">
      <c r="J3095"/>
      <c r="K3095"/>
      <c r="L3095"/>
    </row>
    <row r="3096" spans="10:12" x14ac:dyDescent="0.25">
      <c r="J3096"/>
      <c r="K3096"/>
      <c r="L3096"/>
    </row>
    <row r="3097" spans="10:12" x14ac:dyDescent="0.25">
      <c r="J3097"/>
      <c r="K3097"/>
      <c r="L3097"/>
    </row>
    <row r="3098" spans="10:12" x14ac:dyDescent="0.25">
      <c r="J3098"/>
      <c r="K3098"/>
      <c r="L3098"/>
    </row>
    <row r="3099" spans="10:12" x14ac:dyDescent="0.25">
      <c r="J3099"/>
      <c r="K3099"/>
      <c r="L3099"/>
    </row>
    <row r="3100" spans="10:12" x14ac:dyDescent="0.25">
      <c r="J3100"/>
      <c r="K3100"/>
      <c r="L3100"/>
    </row>
    <row r="3101" spans="10:12" x14ac:dyDescent="0.25">
      <c r="J3101"/>
      <c r="K3101"/>
      <c r="L3101"/>
    </row>
    <row r="3102" spans="10:12" x14ac:dyDescent="0.25">
      <c r="J3102"/>
      <c r="K3102"/>
      <c r="L3102"/>
    </row>
    <row r="3103" spans="10:12" x14ac:dyDescent="0.25">
      <c r="J3103"/>
      <c r="K3103"/>
      <c r="L3103"/>
    </row>
    <row r="3104" spans="10:12" x14ac:dyDescent="0.25">
      <c r="J3104"/>
      <c r="K3104"/>
      <c r="L3104"/>
    </row>
    <row r="3105" spans="10:12" x14ac:dyDescent="0.25">
      <c r="J3105"/>
      <c r="K3105"/>
      <c r="L3105"/>
    </row>
    <row r="3106" spans="10:12" x14ac:dyDescent="0.25">
      <c r="J3106"/>
      <c r="K3106"/>
      <c r="L3106"/>
    </row>
    <row r="3107" spans="10:12" x14ac:dyDescent="0.25">
      <c r="J3107"/>
      <c r="K3107"/>
      <c r="L3107"/>
    </row>
    <row r="3108" spans="10:12" x14ac:dyDescent="0.25">
      <c r="J3108"/>
      <c r="K3108"/>
      <c r="L3108"/>
    </row>
    <row r="3109" spans="10:12" x14ac:dyDescent="0.25">
      <c r="J3109"/>
      <c r="K3109"/>
      <c r="L3109"/>
    </row>
    <row r="3110" spans="10:12" x14ac:dyDescent="0.25">
      <c r="J3110"/>
      <c r="K3110"/>
      <c r="L3110"/>
    </row>
    <row r="3111" spans="10:12" x14ac:dyDescent="0.25">
      <c r="J3111"/>
      <c r="K3111"/>
      <c r="L3111"/>
    </row>
    <row r="3112" spans="10:12" x14ac:dyDescent="0.25">
      <c r="J3112"/>
      <c r="K3112"/>
      <c r="L3112"/>
    </row>
    <row r="3113" spans="10:12" x14ac:dyDescent="0.25">
      <c r="J3113"/>
      <c r="K3113"/>
      <c r="L3113"/>
    </row>
    <row r="3114" spans="10:12" x14ac:dyDescent="0.25">
      <c r="J3114"/>
      <c r="K3114"/>
      <c r="L3114"/>
    </row>
    <row r="3115" spans="10:12" x14ac:dyDescent="0.25">
      <c r="J3115"/>
      <c r="K3115"/>
      <c r="L3115"/>
    </row>
    <row r="3116" spans="10:12" x14ac:dyDescent="0.25">
      <c r="J3116"/>
      <c r="K3116"/>
      <c r="L3116"/>
    </row>
    <row r="3117" spans="10:12" x14ac:dyDescent="0.25">
      <c r="J3117"/>
      <c r="K3117"/>
      <c r="L3117"/>
    </row>
    <row r="3118" spans="10:12" x14ac:dyDescent="0.25">
      <c r="J3118"/>
      <c r="K3118"/>
      <c r="L3118"/>
    </row>
    <row r="3119" spans="10:12" x14ac:dyDescent="0.25">
      <c r="J3119"/>
      <c r="K3119"/>
      <c r="L3119"/>
    </row>
    <row r="3120" spans="10:12" x14ac:dyDescent="0.25">
      <c r="J3120"/>
      <c r="K3120"/>
      <c r="L3120"/>
    </row>
    <row r="3121" spans="10:12" x14ac:dyDescent="0.25">
      <c r="J3121"/>
      <c r="K3121"/>
      <c r="L3121"/>
    </row>
    <row r="3122" spans="10:12" x14ac:dyDescent="0.25">
      <c r="J3122"/>
      <c r="K3122"/>
      <c r="L3122"/>
    </row>
    <row r="3123" spans="10:12" x14ac:dyDescent="0.25">
      <c r="J3123"/>
      <c r="K3123"/>
      <c r="L3123"/>
    </row>
    <row r="3124" spans="10:12" x14ac:dyDescent="0.25">
      <c r="J3124"/>
      <c r="K3124"/>
      <c r="L3124"/>
    </row>
    <row r="3125" spans="10:12" x14ac:dyDescent="0.25">
      <c r="J3125"/>
      <c r="K3125"/>
      <c r="L3125"/>
    </row>
    <row r="3126" spans="10:12" x14ac:dyDescent="0.25">
      <c r="J3126"/>
      <c r="K3126"/>
      <c r="L3126"/>
    </row>
    <row r="3127" spans="10:12" x14ac:dyDescent="0.25">
      <c r="J3127"/>
      <c r="K3127"/>
      <c r="L3127"/>
    </row>
    <row r="3128" spans="10:12" x14ac:dyDescent="0.25">
      <c r="J3128"/>
      <c r="K3128"/>
      <c r="L3128"/>
    </row>
    <row r="3129" spans="10:12" x14ac:dyDescent="0.25">
      <c r="J3129"/>
      <c r="K3129"/>
      <c r="L3129"/>
    </row>
    <row r="3130" spans="10:12" x14ac:dyDescent="0.25">
      <c r="J3130"/>
      <c r="K3130"/>
      <c r="L3130"/>
    </row>
    <row r="3131" spans="10:12" x14ac:dyDescent="0.25">
      <c r="J3131"/>
      <c r="K3131"/>
      <c r="L3131"/>
    </row>
    <row r="3132" spans="10:12" x14ac:dyDescent="0.25">
      <c r="J3132"/>
      <c r="K3132"/>
      <c r="L3132"/>
    </row>
    <row r="3133" spans="10:12" x14ac:dyDescent="0.25">
      <c r="J3133"/>
      <c r="K3133"/>
      <c r="L3133"/>
    </row>
    <row r="3134" spans="10:12" x14ac:dyDescent="0.25">
      <c r="J3134"/>
      <c r="K3134"/>
      <c r="L3134"/>
    </row>
    <row r="3135" spans="10:12" x14ac:dyDescent="0.25">
      <c r="J3135"/>
      <c r="K3135"/>
      <c r="L3135"/>
    </row>
    <row r="3136" spans="10:12" x14ac:dyDescent="0.25">
      <c r="J3136"/>
      <c r="K3136"/>
      <c r="L3136"/>
    </row>
    <row r="3137" spans="10:12" x14ac:dyDescent="0.25">
      <c r="J3137"/>
      <c r="K3137"/>
      <c r="L3137"/>
    </row>
    <row r="3138" spans="10:12" x14ac:dyDescent="0.25">
      <c r="J3138"/>
      <c r="K3138"/>
      <c r="L3138"/>
    </row>
    <row r="3139" spans="10:12" x14ac:dyDescent="0.25">
      <c r="J3139"/>
      <c r="K3139"/>
      <c r="L3139"/>
    </row>
    <row r="3140" spans="10:12" x14ac:dyDescent="0.25">
      <c r="J3140"/>
      <c r="K3140"/>
      <c r="L3140"/>
    </row>
    <row r="3141" spans="10:12" x14ac:dyDescent="0.25">
      <c r="J3141"/>
      <c r="K3141"/>
      <c r="L3141"/>
    </row>
    <row r="3142" spans="10:12" x14ac:dyDescent="0.25">
      <c r="J3142"/>
      <c r="K3142"/>
      <c r="L3142"/>
    </row>
    <row r="3143" spans="10:12" x14ac:dyDescent="0.25">
      <c r="J3143"/>
      <c r="K3143"/>
      <c r="L3143"/>
    </row>
    <row r="3144" spans="10:12" x14ac:dyDescent="0.25">
      <c r="J3144"/>
      <c r="K3144"/>
      <c r="L3144"/>
    </row>
    <row r="3145" spans="10:12" x14ac:dyDescent="0.25">
      <c r="J3145"/>
      <c r="K3145"/>
      <c r="L3145"/>
    </row>
    <row r="3146" spans="10:12" x14ac:dyDescent="0.25">
      <c r="J3146"/>
      <c r="K3146"/>
      <c r="L3146"/>
    </row>
    <row r="3147" spans="10:12" x14ac:dyDescent="0.25">
      <c r="J3147"/>
      <c r="K3147"/>
      <c r="L3147"/>
    </row>
    <row r="3148" spans="10:12" x14ac:dyDescent="0.25">
      <c r="J3148"/>
      <c r="K3148"/>
      <c r="L3148"/>
    </row>
    <row r="3149" spans="10:12" x14ac:dyDescent="0.25">
      <c r="J3149"/>
      <c r="K3149"/>
      <c r="L3149"/>
    </row>
    <row r="3150" spans="10:12" x14ac:dyDescent="0.25">
      <c r="J3150"/>
      <c r="K3150"/>
      <c r="L3150"/>
    </row>
    <row r="3151" spans="10:12" x14ac:dyDescent="0.25">
      <c r="J3151"/>
      <c r="K3151"/>
      <c r="L3151"/>
    </row>
    <row r="3152" spans="10:12" x14ac:dyDescent="0.25">
      <c r="J3152"/>
      <c r="K3152"/>
      <c r="L3152"/>
    </row>
    <row r="3153" spans="10:12" x14ac:dyDescent="0.25">
      <c r="J3153"/>
      <c r="K3153"/>
      <c r="L3153"/>
    </row>
    <row r="3154" spans="10:12" x14ac:dyDescent="0.25">
      <c r="J3154"/>
      <c r="K3154"/>
      <c r="L3154"/>
    </row>
    <row r="3155" spans="10:12" x14ac:dyDescent="0.25">
      <c r="J3155"/>
      <c r="K3155"/>
      <c r="L3155"/>
    </row>
    <row r="3156" spans="10:12" x14ac:dyDescent="0.25">
      <c r="J3156"/>
      <c r="K3156"/>
      <c r="L3156"/>
    </row>
    <row r="3157" spans="10:12" x14ac:dyDescent="0.25">
      <c r="J3157"/>
      <c r="K3157"/>
      <c r="L3157"/>
    </row>
    <row r="3158" spans="10:12" x14ac:dyDescent="0.25">
      <c r="J3158"/>
      <c r="K3158"/>
      <c r="L3158"/>
    </row>
    <row r="3159" spans="10:12" x14ac:dyDescent="0.25">
      <c r="J3159"/>
      <c r="K3159"/>
      <c r="L3159"/>
    </row>
    <row r="3160" spans="10:12" x14ac:dyDescent="0.25">
      <c r="J3160"/>
      <c r="K3160"/>
      <c r="L3160"/>
    </row>
    <row r="3161" spans="10:12" x14ac:dyDescent="0.25">
      <c r="J3161"/>
      <c r="K3161"/>
      <c r="L3161"/>
    </row>
    <row r="3162" spans="10:12" x14ac:dyDescent="0.25">
      <c r="J3162"/>
      <c r="K3162"/>
      <c r="L3162"/>
    </row>
    <row r="3163" spans="10:12" x14ac:dyDescent="0.25">
      <c r="J3163"/>
      <c r="K3163"/>
      <c r="L3163"/>
    </row>
    <row r="3164" spans="10:12" x14ac:dyDescent="0.25">
      <c r="J3164"/>
      <c r="K3164"/>
      <c r="L3164"/>
    </row>
    <row r="3165" spans="10:12" x14ac:dyDescent="0.25">
      <c r="J3165"/>
      <c r="K3165"/>
      <c r="L3165"/>
    </row>
    <row r="3166" spans="10:12" x14ac:dyDescent="0.25">
      <c r="J3166"/>
      <c r="K3166"/>
      <c r="L3166"/>
    </row>
    <row r="3167" spans="10:12" x14ac:dyDescent="0.25">
      <c r="J3167"/>
      <c r="K3167"/>
      <c r="L3167"/>
    </row>
    <row r="3168" spans="10:12" x14ac:dyDescent="0.25">
      <c r="J3168"/>
      <c r="K3168"/>
      <c r="L3168"/>
    </row>
    <row r="3169" spans="10:12" x14ac:dyDescent="0.25">
      <c r="J3169"/>
      <c r="K3169"/>
      <c r="L3169"/>
    </row>
    <row r="3170" spans="10:12" x14ac:dyDescent="0.25">
      <c r="J3170"/>
      <c r="K3170"/>
      <c r="L3170"/>
    </row>
    <row r="3171" spans="10:12" x14ac:dyDescent="0.25">
      <c r="J3171"/>
      <c r="K3171"/>
      <c r="L3171"/>
    </row>
    <row r="3172" spans="10:12" x14ac:dyDescent="0.25">
      <c r="J3172"/>
      <c r="K3172"/>
      <c r="L3172"/>
    </row>
    <row r="3173" spans="10:12" x14ac:dyDescent="0.25">
      <c r="J3173"/>
      <c r="K3173"/>
      <c r="L3173"/>
    </row>
    <row r="3174" spans="10:12" x14ac:dyDescent="0.25">
      <c r="J3174"/>
      <c r="K3174"/>
      <c r="L3174"/>
    </row>
    <row r="3175" spans="10:12" x14ac:dyDescent="0.25">
      <c r="J3175"/>
      <c r="K3175"/>
      <c r="L3175"/>
    </row>
    <row r="3176" spans="10:12" x14ac:dyDescent="0.25">
      <c r="J3176"/>
      <c r="K3176"/>
      <c r="L3176"/>
    </row>
    <row r="3177" spans="10:12" x14ac:dyDescent="0.25">
      <c r="J3177"/>
      <c r="K3177"/>
      <c r="L3177"/>
    </row>
    <row r="3178" spans="10:12" x14ac:dyDescent="0.25">
      <c r="J3178"/>
      <c r="K3178"/>
      <c r="L3178"/>
    </row>
    <row r="3179" spans="10:12" x14ac:dyDescent="0.25">
      <c r="J3179"/>
      <c r="K3179"/>
      <c r="L3179"/>
    </row>
    <row r="3180" spans="10:12" x14ac:dyDescent="0.25">
      <c r="J3180"/>
      <c r="K3180"/>
      <c r="L3180"/>
    </row>
    <row r="3181" spans="10:12" x14ac:dyDescent="0.25">
      <c r="J3181"/>
      <c r="K3181"/>
      <c r="L3181"/>
    </row>
    <row r="3182" spans="10:12" x14ac:dyDescent="0.25">
      <c r="J3182"/>
      <c r="K3182"/>
      <c r="L3182"/>
    </row>
    <row r="3183" spans="10:12" x14ac:dyDescent="0.25">
      <c r="J3183"/>
      <c r="K3183"/>
      <c r="L3183"/>
    </row>
    <row r="3184" spans="10:12" x14ac:dyDescent="0.25">
      <c r="J3184"/>
      <c r="K3184"/>
      <c r="L3184"/>
    </row>
    <row r="3185" spans="10:12" x14ac:dyDescent="0.25">
      <c r="J3185"/>
      <c r="K3185"/>
      <c r="L3185"/>
    </row>
    <row r="3186" spans="10:12" x14ac:dyDescent="0.25">
      <c r="J3186"/>
      <c r="K3186"/>
      <c r="L3186"/>
    </row>
    <row r="3187" spans="10:12" x14ac:dyDescent="0.25">
      <c r="J3187"/>
      <c r="K3187"/>
      <c r="L3187"/>
    </row>
    <row r="3188" spans="10:12" x14ac:dyDescent="0.25">
      <c r="J3188"/>
      <c r="K3188"/>
      <c r="L3188"/>
    </row>
    <row r="3189" spans="10:12" x14ac:dyDescent="0.25">
      <c r="J3189"/>
      <c r="K3189"/>
      <c r="L3189"/>
    </row>
    <row r="3190" spans="10:12" x14ac:dyDescent="0.25">
      <c r="J3190"/>
      <c r="K3190"/>
      <c r="L3190"/>
    </row>
    <row r="3191" spans="10:12" x14ac:dyDescent="0.25">
      <c r="J3191"/>
      <c r="K3191"/>
      <c r="L3191"/>
    </row>
    <row r="3192" spans="10:12" x14ac:dyDescent="0.25">
      <c r="J3192"/>
      <c r="K3192"/>
      <c r="L3192"/>
    </row>
    <row r="3193" spans="10:12" x14ac:dyDescent="0.25">
      <c r="J3193"/>
      <c r="K3193"/>
      <c r="L3193"/>
    </row>
    <row r="3194" spans="10:12" x14ac:dyDescent="0.25">
      <c r="J3194"/>
      <c r="K3194"/>
      <c r="L3194"/>
    </row>
    <row r="3195" spans="10:12" x14ac:dyDescent="0.25">
      <c r="J3195"/>
      <c r="K3195"/>
      <c r="L3195"/>
    </row>
    <row r="3196" spans="10:12" x14ac:dyDescent="0.25">
      <c r="J3196"/>
      <c r="K3196"/>
      <c r="L3196"/>
    </row>
    <row r="3197" spans="10:12" x14ac:dyDescent="0.25">
      <c r="J3197"/>
      <c r="K3197"/>
      <c r="L3197"/>
    </row>
    <row r="3198" spans="10:12" x14ac:dyDescent="0.25">
      <c r="J3198"/>
      <c r="K3198"/>
      <c r="L3198"/>
    </row>
    <row r="3199" spans="10:12" x14ac:dyDescent="0.25">
      <c r="J3199"/>
      <c r="K3199"/>
      <c r="L3199"/>
    </row>
    <row r="3200" spans="10:12" x14ac:dyDescent="0.25">
      <c r="J3200"/>
      <c r="K3200"/>
      <c r="L3200"/>
    </row>
    <row r="3201" spans="10:12" x14ac:dyDescent="0.25">
      <c r="J3201"/>
      <c r="K3201"/>
      <c r="L3201"/>
    </row>
    <row r="3202" spans="10:12" x14ac:dyDescent="0.25">
      <c r="J3202"/>
      <c r="K3202"/>
      <c r="L3202"/>
    </row>
    <row r="3203" spans="10:12" x14ac:dyDescent="0.25">
      <c r="J3203"/>
      <c r="K3203"/>
      <c r="L3203"/>
    </row>
    <row r="3204" spans="10:12" x14ac:dyDescent="0.25">
      <c r="J3204"/>
      <c r="K3204"/>
      <c r="L3204"/>
    </row>
    <row r="3205" spans="10:12" x14ac:dyDescent="0.25">
      <c r="J3205"/>
      <c r="K3205"/>
      <c r="L3205"/>
    </row>
    <row r="3206" spans="10:12" x14ac:dyDescent="0.25">
      <c r="J3206"/>
      <c r="K3206"/>
      <c r="L3206"/>
    </row>
    <row r="3207" spans="10:12" x14ac:dyDescent="0.25">
      <c r="J3207"/>
      <c r="K3207"/>
      <c r="L3207"/>
    </row>
    <row r="3208" spans="10:12" x14ac:dyDescent="0.25">
      <c r="J3208"/>
      <c r="K3208"/>
      <c r="L3208"/>
    </row>
    <row r="3209" spans="10:12" x14ac:dyDescent="0.25">
      <c r="J3209"/>
      <c r="K3209"/>
      <c r="L3209"/>
    </row>
    <row r="3210" spans="10:12" x14ac:dyDescent="0.25">
      <c r="J3210"/>
      <c r="K3210"/>
      <c r="L3210"/>
    </row>
    <row r="3211" spans="10:12" x14ac:dyDescent="0.25">
      <c r="J3211"/>
      <c r="K3211"/>
      <c r="L3211"/>
    </row>
    <row r="3212" spans="10:12" x14ac:dyDescent="0.25">
      <c r="J3212"/>
      <c r="K3212"/>
      <c r="L3212"/>
    </row>
    <row r="3213" spans="10:12" x14ac:dyDescent="0.25">
      <c r="J3213"/>
      <c r="K3213"/>
      <c r="L3213"/>
    </row>
    <row r="3214" spans="10:12" x14ac:dyDescent="0.25">
      <c r="J3214"/>
      <c r="K3214"/>
      <c r="L3214"/>
    </row>
    <row r="3215" spans="10:12" x14ac:dyDescent="0.25">
      <c r="J3215"/>
      <c r="K3215"/>
      <c r="L3215"/>
    </row>
    <row r="3216" spans="10:12" x14ac:dyDescent="0.25">
      <c r="J3216"/>
      <c r="K3216"/>
      <c r="L3216"/>
    </row>
    <row r="3217" spans="10:12" x14ac:dyDescent="0.25">
      <c r="J3217"/>
      <c r="K3217"/>
      <c r="L3217"/>
    </row>
    <row r="3218" spans="10:12" x14ac:dyDescent="0.25">
      <c r="J3218"/>
      <c r="K3218"/>
      <c r="L3218"/>
    </row>
    <row r="3219" spans="10:12" x14ac:dyDescent="0.25">
      <c r="J3219"/>
      <c r="K3219"/>
      <c r="L3219"/>
    </row>
    <row r="3220" spans="10:12" x14ac:dyDescent="0.25">
      <c r="J3220"/>
      <c r="K3220"/>
      <c r="L3220"/>
    </row>
    <row r="3221" spans="10:12" x14ac:dyDescent="0.25">
      <c r="J3221"/>
      <c r="K3221"/>
      <c r="L3221"/>
    </row>
    <row r="3222" spans="10:12" x14ac:dyDescent="0.25">
      <c r="J3222"/>
      <c r="K3222"/>
      <c r="L3222"/>
    </row>
    <row r="3223" spans="10:12" x14ac:dyDescent="0.25">
      <c r="J3223"/>
      <c r="K3223"/>
      <c r="L3223"/>
    </row>
    <row r="3224" spans="10:12" x14ac:dyDescent="0.25">
      <c r="J3224"/>
      <c r="K3224"/>
      <c r="L3224"/>
    </row>
    <row r="3225" spans="10:12" x14ac:dyDescent="0.25">
      <c r="J3225"/>
      <c r="K3225"/>
      <c r="L3225"/>
    </row>
    <row r="3226" spans="10:12" x14ac:dyDescent="0.25">
      <c r="J3226"/>
      <c r="K3226"/>
      <c r="L3226"/>
    </row>
    <row r="3227" spans="10:12" x14ac:dyDescent="0.25">
      <c r="J3227"/>
      <c r="K3227"/>
      <c r="L3227"/>
    </row>
    <row r="3228" spans="10:12" x14ac:dyDescent="0.25">
      <c r="J3228"/>
      <c r="K3228"/>
      <c r="L3228"/>
    </row>
    <row r="3229" spans="10:12" x14ac:dyDescent="0.25">
      <c r="J3229"/>
      <c r="K3229"/>
      <c r="L3229"/>
    </row>
    <row r="3230" spans="10:12" x14ac:dyDescent="0.25">
      <c r="J3230"/>
      <c r="K3230"/>
      <c r="L3230"/>
    </row>
    <row r="3231" spans="10:12" x14ac:dyDescent="0.25">
      <c r="J3231"/>
      <c r="K3231"/>
      <c r="L3231"/>
    </row>
    <row r="3232" spans="10:12" x14ac:dyDescent="0.25">
      <c r="J3232"/>
      <c r="K3232"/>
      <c r="L3232"/>
    </row>
    <row r="3233" spans="10:12" x14ac:dyDescent="0.25">
      <c r="J3233"/>
      <c r="K3233"/>
      <c r="L3233"/>
    </row>
    <row r="3234" spans="10:12" x14ac:dyDescent="0.25">
      <c r="J3234"/>
      <c r="K3234"/>
      <c r="L3234"/>
    </row>
    <row r="3235" spans="10:12" x14ac:dyDescent="0.25">
      <c r="J3235"/>
      <c r="K3235"/>
      <c r="L3235"/>
    </row>
    <row r="3236" spans="10:12" x14ac:dyDescent="0.25">
      <c r="J3236"/>
      <c r="K3236"/>
      <c r="L3236"/>
    </row>
    <row r="3237" spans="10:12" x14ac:dyDescent="0.25">
      <c r="J3237"/>
      <c r="K3237"/>
      <c r="L3237"/>
    </row>
    <row r="3238" spans="10:12" x14ac:dyDescent="0.25">
      <c r="J3238"/>
      <c r="K3238"/>
      <c r="L3238"/>
    </row>
    <row r="3239" spans="10:12" x14ac:dyDescent="0.25">
      <c r="J3239"/>
      <c r="K3239"/>
      <c r="L3239"/>
    </row>
    <row r="3240" spans="10:12" x14ac:dyDescent="0.25">
      <c r="J3240"/>
      <c r="K3240"/>
      <c r="L3240"/>
    </row>
    <row r="3241" spans="10:12" x14ac:dyDescent="0.25">
      <c r="J3241"/>
      <c r="K3241"/>
      <c r="L3241"/>
    </row>
    <row r="3242" spans="10:12" x14ac:dyDescent="0.25">
      <c r="J3242"/>
      <c r="K3242"/>
      <c r="L3242"/>
    </row>
    <row r="3243" spans="10:12" x14ac:dyDescent="0.25">
      <c r="J3243"/>
      <c r="K3243"/>
      <c r="L3243"/>
    </row>
    <row r="3244" spans="10:12" x14ac:dyDescent="0.25">
      <c r="J3244"/>
      <c r="K3244"/>
      <c r="L3244"/>
    </row>
    <row r="3245" spans="10:12" x14ac:dyDescent="0.25">
      <c r="J3245"/>
      <c r="K3245"/>
      <c r="L3245"/>
    </row>
    <row r="3246" spans="10:12" x14ac:dyDescent="0.25">
      <c r="J3246"/>
      <c r="K3246"/>
      <c r="L3246"/>
    </row>
    <row r="3247" spans="10:12" x14ac:dyDescent="0.25">
      <c r="J3247"/>
      <c r="K3247"/>
      <c r="L3247"/>
    </row>
    <row r="3248" spans="10:12" x14ac:dyDescent="0.25">
      <c r="J3248"/>
      <c r="K3248"/>
      <c r="L3248"/>
    </row>
    <row r="3249" spans="10:12" x14ac:dyDescent="0.25">
      <c r="J3249"/>
      <c r="K3249"/>
      <c r="L3249"/>
    </row>
    <row r="3250" spans="10:12" x14ac:dyDescent="0.25">
      <c r="J3250"/>
      <c r="K3250"/>
      <c r="L3250"/>
    </row>
    <row r="3251" spans="10:12" x14ac:dyDescent="0.25">
      <c r="J3251"/>
      <c r="K3251"/>
      <c r="L3251"/>
    </row>
    <row r="3252" spans="10:12" x14ac:dyDescent="0.25">
      <c r="J3252"/>
      <c r="K3252"/>
      <c r="L3252"/>
    </row>
    <row r="3253" spans="10:12" x14ac:dyDescent="0.25">
      <c r="J3253"/>
      <c r="K3253"/>
      <c r="L3253"/>
    </row>
    <row r="3254" spans="10:12" x14ac:dyDescent="0.25">
      <c r="J3254"/>
      <c r="K3254"/>
      <c r="L3254"/>
    </row>
    <row r="3255" spans="10:12" x14ac:dyDescent="0.25">
      <c r="J3255"/>
      <c r="K3255"/>
      <c r="L3255"/>
    </row>
    <row r="3256" spans="10:12" x14ac:dyDescent="0.25">
      <c r="J3256"/>
      <c r="K3256"/>
      <c r="L3256"/>
    </row>
    <row r="3257" spans="10:12" x14ac:dyDescent="0.25">
      <c r="J3257"/>
      <c r="K3257"/>
      <c r="L3257"/>
    </row>
    <row r="3258" spans="10:12" x14ac:dyDescent="0.25">
      <c r="J3258"/>
      <c r="K3258"/>
      <c r="L3258"/>
    </row>
    <row r="3259" spans="10:12" x14ac:dyDescent="0.25">
      <c r="J3259"/>
      <c r="K3259"/>
      <c r="L3259"/>
    </row>
    <row r="3260" spans="10:12" x14ac:dyDescent="0.25">
      <c r="J3260"/>
      <c r="K3260"/>
      <c r="L3260"/>
    </row>
    <row r="3261" spans="10:12" x14ac:dyDescent="0.25">
      <c r="J3261"/>
      <c r="K3261"/>
      <c r="L3261"/>
    </row>
    <row r="3262" spans="10:12" x14ac:dyDescent="0.25">
      <c r="J3262"/>
      <c r="K3262"/>
      <c r="L3262"/>
    </row>
    <row r="3263" spans="10:12" x14ac:dyDescent="0.25">
      <c r="J3263"/>
      <c r="K3263"/>
      <c r="L3263"/>
    </row>
    <row r="3264" spans="10:12" x14ac:dyDescent="0.25">
      <c r="J3264"/>
      <c r="K3264"/>
      <c r="L3264"/>
    </row>
    <row r="3265" spans="10:12" x14ac:dyDescent="0.25">
      <c r="J3265"/>
      <c r="K3265"/>
      <c r="L3265"/>
    </row>
    <row r="3266" spans="10:12" x14ac:dyDescent="0.25">
      <c r="J3266"/>
      <c r="K3266"/>
      <c r="L3266"/>
    </row>
    <row r="3267" spans="10:12" x14ac:dyDescent="0.25">
      <c r="J3267"/>
      <c r="K3267"/>
      <c r="L3267"/>
    </row>
    <row r="3268" spans="10:12" x14ac:dyDescent="0.25">
      <c r="J3268"/>
      <c r="K3268"/>
      <c r="L3268"/>
    </row>
    <row r="3269" spans="10:12" x14ac:dyDescent="0.25">
      <c r="J3269"/>
      <c r="K3269"/>
      <c r="L3269"/>
    </row>
    <row r="3270" spans="10:12" x14ac:dyDescent="0.25">
      <c r="J3270"/>
      <c r="K3270"/>
      <c r="L3270"/>
    </row>
    <row r="3271" spans="10:12" x14ac:dyDescent="0.25">
      <c r="J3271"/>
      <c r="K3271"/>
      <c r="L3271"/>
    </row>
    <row r="3272" spans="10:12" x14ac:dyDescent="0.25">
      <c r="J3272"/>
      <c r="K3272"/>
      <c r="L3272"/>
    </row>
    <row r="3273" spans="10:12" x14ac:dyDescent="0.25">
      <c r="J3273"/>
      <c r="K3273"/>
      <c r="L3273"/>
    </row>
    <row r="3274" spans="10:12" x14ac:dyDescent="0.25">
      <c r="J3274"/>
      <c r="K3274"/>
      <c r="L3274"/>
    </row>
    <row r="3275" spans="10:12" x14ac:dyDescent="0.25">
      <c r="J3275"/>
      <c r="K3275"/>
      <c r="L3275"/>
    </row>
    <row r="3276" spans="10:12" x14ac:dyDescent="0.25">
      <c r="J3276"/>
      <c r="K3276"/>
      <c r="L3276"/>
    </row>
    <row r="3277" spans="10:12" x14ac:dyDescent="0.25">
      <c r="J3277"/>
      <c r="K3277"/>
      <c r="L3277"/>
    </row>
    <row r="3278" spans="10:12" x14ac:dyDescent="0.25">
      <c r="J3278"/>
      <c r="K3278"/>
      <c r="L3278"/>
    </row>
    <row r="3279" spans="10:12" x14ac:dyDescent="0.25">
      <c r="J3279"/>
      <c r="K3279"/>
      <c r="L3279"/>
    </row>
    <row r="3280" spans="10:12" x14ac:dyDescent="0.25">
      <c r="J3280"/>
      <c r="K3280"/>
      <c r="L3280"/>
    </row>
    <row r="3281" spans="10:12" x14ac:dyDescent="0.25">
      <c r="J3281"/>
      <c r="K3281"/>
      <c r="L3281"/>
    </row>
    <row r="3282" spans="10:12" x14ac:dyDescent="0.25">
      <c r="J3282"/>
      <c r="K3282"/>
      <c r="L3282"/>
    </row>
    <row r="3283" spans="10:12" x14ac:dyDescent="0.25">
      <c r="J3283"/>
      <c r="K3283"/>
      <c r="L3283"/>
    </row>
    <row r="3284" spans="10:12" x14ac:dyDescent="0.25">
      <c r="J3284"/>
      <c r="K3284"/>
      <c r="L3284"/>
    </row>
    <row r="3285" spans="10:12" x14ac:dyDescent="0.25">
      <c r="J3285"/>
      <c r="K3285"/>
      <c r="L3285"/>
    </row>
    <row r="3286" spans="10:12" x14ac:dyDescent="0.25">
      <c r="J3286"/>
      <c r="K3286"/>
      <c r="L3286"/>
    </row>
    <row r="3287" spans="10:12" x14ac:dyDescent="0.25">
      <c r="J3287"/>
      <c r="K3287"/>
      <c r="L3287"/>
    </row>
    <row r="3288" spans="10:12" x14ac:dyDescent="0.25">
      <c r="J3288"/>
      <c r="K3288"/>
      <c r="L3288"/>
    </row>
    <row r="3289" spans="10:12" x14ac:dyDescent="0.25">
      <c r="J3289"/>
      <c r="K3289"/>
      <c r="L3289"/>
    </row>
    <row r="3290" spans="10:12" x14ac:dyDescent="0.25">
      <c r="J3290"/>
      <c r="K3290"/>
      <c r="L3290"/>
    </row>
    <row r="3291" spans="10:12" x14ac:dyDescent="0.25">
      <c r="J3291"/>
      <c r="K3291"/>
      <c r="L3291"/>
    </row>
    <row r="3292" spans="10:12" x14ac:dyDescent="0.25">
      <c r="J3292"/>
      <c r="K3292"/>
      <c r="L3292"/>
    </row>
    <row r="3293" spans="10:12" x14ac:dyDescent="0.25">
      <c r="J3293"/>
      <c r="K3293"/>
      <c r="L3293"/>
    </row>
    <row r="3294" spans="10:12" x14ac:dyDescent="0.25">
      <c r="J3294"/>
      <c r="K3294"/>
      <c r="L3294"/>
    </row>
    <row r="3295" spans="10:12" x14ac:dyDescent="0.25">
      <c r="J3295"/>
      <c r="K3295"/>
      <c r="L3295"/>
    </row>
    <row r="3296" spans="10:12" x14ac:dyDescent="0.25">
      <c r="J3296"/>
      <c r="K3296"/>
      <c r="L3296"/>
    </row>
    <row r="3297" spans="10:12" x14ac:dyDescent="0.25">
      <c r="J3297"/>
      <c r="K3297"/>
      <c r="L3297"/>
    </row>
    <row r="3298" spans="10:12" x14ac:dyDescent="0.25">
      <c r="J3298"/>
      <c r="K3298"/>
      <c r="L3298"/>
    </row>
    <row r="3299" spans="10:12" x14ac:dyDescent="0.25">
      <c r="J3299"/>
      <c r="K3299"/>
      <c r="L3299"/>
    </row>
    <row r="3300" spans="10:12" x14ac:dyDescent="0.25">
      <c r="J3300"/>
      <c r="K3300"/>
      <c r="L3300"/>
    </row>
    <row r="3301" spans="10:12" x14ac:dyDescent="0.25">
      <c r="J3301"/>
      <c r="K3301"/>
      <c r="L3301"/>
    </row>
    <row r="3302" spans="10:12" x14ac:dyDescent="0.25">
      <c r="J3302"/>
      <c r="K3302"/>
      <c r="L3302"/>
    </row>
    <row r="3303" spans="10:12" x14ac:dyDescent="0.25">
      <c r="J3303"/>
      <c r="K3303"/>
      <c r="L3303"/>
    </row>
    <row r="3304" spans="10:12" x14ac:dyDescent="0.25">
      <c r="J3304"/>
      <c r="K3304"/>
      <c r="L3304"/>
    </row>
    <row r="3305" spans="10:12" x14ac:dyDescent="0.25">
      <c r="J3305"/>
      <c r="K3305"/>
      <c r="L3305"/>
    </row>
    <row r="3306" spans="10:12" x14ac:dyDescent="0.25">
      <c r="J3306"/>
      <c r="K3306"/>
      <c r="L3306"/>
    </row>
    <row r="3307" spans="10:12" x14ac:dyDescent="0.25">
      <c r="J3307"/>
      <c r="K3307"/>
      <c r="L3307"/>
    </row>
    <row r="3308" spans="10:12" x14ac:dyDescent="0.25">
      <c r="J3308"/>
      <c r="K3308"/>
      <c r="L3308"/>
    </row>
    <row r="3309" spans="10:12" x14ac:dyDescent="0.25">
      <c r="J3309"/>
      <c r="K3309"/>
      <c r="L3309"/>
    </row>
    <row r="3310" spans="10:12" x14ac:dyDescent="0.25">
      <c r="J3310"/>
      <c r="K3310"/>
      <c r="L3310"/>
    </row>
    <row r="3311" spans="10:12" x14ac:dyDescent="0.25">
      <c r="J3311"/>
      <c r="K3311"/>
      <c r="L3311"/>
    </row>
    <row r="3312" spans="10:12" x14ac:dyDescent="0.25">
      <c r="J3312"/>
      <c r="K3312"/>
      <c r="L3312"/>
    </row>
    <row r="3313" spans="10:12" x14ac:dyDescent="0.25">
      <c r="J3313"/>
      <c r="K3313"/>
      <c r="L3313"/>
    </row>
    <row r="3314" spans="10:12" x14ac:dyDescent="0.25">
      <c r="J3314"/>
      <c r="K3314"/>
      <c r="L3314"/>
    </row>
    <row r="3315" spans="10:12" x14ac:dyDescent="0.25">
      <c r="J3315"/>
      <c r="K3315"/>
      <c r="L3315"/>
    </row>
    <row r="3316" spans="10:12" x14ac:dyDescent="0.25">
      <c r="J3316"/>
      <c r="K3316"/>
      <c r="L3316"/>
    </row>
    <row r="3317" spans="10:12" x14ac:dyDescent="0.25">
      <c r="J3317"/>
      <c r="K3317"/>
      <c r="L3317"/>
    </row>
    <row r="3318" spans="10:12" x14ac:dyDescent="0.25">
      <c r="J3318"/>
      <c r="K3318"/>
      <c r="L3318"/>
    </row>
    <row r="3319" spans="10:12" x14ac:dyDescent="0.25">
      <c r="J3319"/>
      <c r="K3319"/>
      <c r="L3319"/>
    </row>
    <row r="3320" spans="10:12" x14ac:dyDescent="0.25">
      <c r="J3320"/>
      <c r="K3320"/>
      <c r="L3320"/>
    </row>
    <row r="3321" spans="10:12" x14ac:dyDescent="0.25">
      <c r="J3321"/>
      <c r="K3321"/>
      <c r="L3321"/>
    </row>
    <row r="3322" spans="10:12" x14ac:dyDescent="0.25">
      <c r="J3322"/>
      <c r="K3322"/>
      <c r="L3322"/>
    </row>
    <row r="3323" spans="10:12" x14ac:dyDescent="0.25">
      <c r="J3323"/>
      <c r="K3323"/>
      <c r="L3323"/>
    </row>
    <row r="3324" spans="10:12" x14ac:dyDescent="0.25">
      <c r="J3324"/>
      <c r="K3324"/>
      <c r="L3324"/>
    </row>
    <row r="3325" spans="10:12" x14ac:dyDescent="0.25">
      <c r="J3325"/>
      <c r="K3325"/>
      <c r="L3325"/>
    </row>
    <row r="3326" spans="10:12" x14ac:dyDescent="0.25">
      <c r="J3326"/>
      <c r="K3326"/>
      <c r="L3326"/>
    </row>
    <row r="3327" spans="10:12" x14ac:dyDescent="0.25">
      <c r="J3327"/>
      <c r="K3327"/>
      <c r="L3327"/>
    </row>
    <row r="3328" spans="10:12" x14ac:dyDescent="0.25">
      <c r="J3328"/>
      <c r="K3328"/>
      <c r="L3328"/>
    </row>
    <row r="3329" spans="10:12" x14ac:dyDescent="0.25">
      <c r="J3329"/>
      <c r="K3329"/>
      <c r="L3329"/>
    </row>
    <row r="3330" spans="10:12" x14ac:dyDescent="0.25">
      <c r="J3330"/>
      <c r="K3330"/>
      <c r="L3330"/>
    </row>
    <row r="3331" spans="10:12" x14ac:dyDescent="0.25">
      <c r="J3331"/>
      <c r="K3331"/>
      <c r="L3331"/>
    </row>
    <row r="3332" spans="10:12" x14ac:dyDescent="0.25">
      <c r="J3332"/>
      <c r="K3332"/>
      <c r="L3332"/>
    </row>
    <row r="3333" spans="10:12" x14ac:dyDescent="0.25">
      <c r="J3333"/>
      <c r="K3333"/>
      <c r="L3333"/>
    </row>
    <row r="3334" spans="10:12" x14ac:dyDescent="0.25">
      <c r="J3334"/>
      <c r="K3334"/>
      <c r="L3334"/>
    </row>
    <row r="3335" spans="10:12" x14ac:dyDescent="0.25">
      <c r="J3335"/>
      <c r="K3335"/>
      <c r="L3335"/>
    </row>
    <row r="3336" spans="10:12" x14ac:dyDescent="0.25">
      <c r="J3336"/>
      <c r="K3336"/>
      <c r="L3336"/>
    </row>
    <row r="3337" spans="10:12" x14ac:dyDescent="0.25">
      <c r="J3337"/>
      <c r="K3337"/>
      <c r="L3337"/>
    </row>
    <row r="3338" spans="10:12" x14ac:dyDescent="0.25">
      <c r="J3338"/>
      <c r="K3338"/>
      <c r="L3338"/>
    </row>
    <row r="3339" spans="10:12" x14ac:dyDescent="0.25">
      <c r="J3339"/>
      <c r="K3339"/>
      <c r="L3339"/>
    </row>
    <row r="3340" spans="10:12" x14ac:dyDescent="0.25">
      <c r="J3340"/>
      <c r="K3340"/>
      <c r="L3340"/>
    </row>
    <row r="3341" spans="10:12" x14ac:dyDescent="0.25">
      <c r="J3341"/>
      <c r="K3341"/>
      <c r="L3341"/>
    </row>
    <row r="3342" spans="10:12" x14ac:dyDescent="0.25">
      <c r="J3342"/>
      <c r="K3342"/>
      <c r="L3342"/>
    </row>
    <row r="3343" spans="10:12" x14ac:dyDescent="0.25">
      <c r="J3343"/>
      <c r="K3343"/>
      <c r="L3343"/>
    </row>
    <row r="3344" spans="10:12" x14ac:dyDescent="0.25">
      <c r="J3344"/>
      <c r="K3344"/>
      <c r="L3344"/>
    </row>
    <row r="3345" spans="10:12" x14ac:dyDescent="0.25">
      <c r="J3345"/>
      <c r="K3345"/>
      <c r="L3345"/>
    </row>
    <row r="3346" spans="10:12" x14ac:dyDescent="0.25">
      <c r="J3346"/>
      <c r="K3346"/>
      <c r="L3346"/>
    </row>
    <row r="3347" spans="10:12" x14ac:dyDescent="0.25">
      <c r="J3347"/>
      <c r="K3347"/>
      <c r="L3347"/>
    </row>
    <row r="3348" spans="10:12" x14ac:dyDescent="0.25">
      <c r="J3348"/>
      <c r="K3348"/>
      <c r="L3348"/>
    </row>
    <row r="3349" spans="10:12" x14ac:dyDescent="0.25">
      <c r="J3349"/>
      <c r="K3349"/>
      <c r="L3349"/>
    </row>
    <row r="3350" spans="10:12" x14ac:dyDescent="0.25">
      <c r="J3350"/>
      <c r="K3350"/>
      <c r="L3350"/>
    </row>
    <row r="3351" spans="10:12" x14ac:dyDescent="0.25">
      <c r="J3351"/>
      <c r="K3351"/>
      <c r="L3351"/>
    </row>
    <row r="3352" spans="10:12" x14ac:dyDescent="0.25">
      <c r="J3352"/>
      <c r="K3352"/>
      <c r="L3352"/>
    </row>
    <row r="3353" spans="10:12" x14ac:dyDescent="0.25">
      <c r="J3353"/>
      <c r="K3353"/>
      <c r="L3353"/>
    </row>
    <row r="3354" spans="10:12" x14ac:dyDescent="0.25">
      <c r="J3354"/>
      <c r="K3354"/>
      <c r="L3354"/>
    </row>
    <row r="3355" spans="10:12" x14ac:dyDescent="0.25">
      <c r="J3355"/>
      <c r="K3355"/>
      <c r="L3355"/>
    </row>
    <row r="3356" spans="10:12" x14ac:dyDescent="0.25">
      <c r="J3356"/>
      <c r="K3356"/>
      <c r="L3356"/>
    </row>
    <row r="3357" spans="10:12" x14ac:dyDescent="0.25">
      <c r="J3357"/>
      <c r="K3357"/>
      <c r="L3357"/>
    </row>
    <row r="3358" spans="10:12" x14ac:dyDescent="0.25">
      <c r="J3358"/>
      <c r="K3358"/>
      <c r="L3358"/>
    </row>
    <row r="3359" spans="10:12" x14ac:dyDescent="0.25">
      <c r="J3359"/>
      <c r="K3359"/>
      <c r="L3359"/>
    </row>
    <row r="3360" spans="10:12" x14ac:dyDescent="0.25">
      <c r="J3360"/>
      <c r="K3360"/>
      <c r="L3360"/>
    </row>
    <row r="3361" spans="10:12" x14ac:dyDescent="0.25">
      <c r="J3361"/>
      <c r="K3361"/>
      <c r="L3361"/>
    </row>
    <row r="3362" spans="10:12" x14ac:dyDescent="0.25">
      <c r="J3362"/>
      <c r="K3362"/>
      <c r="L3362"/>
    </row>
    <row r="3363" spans="10:12" x14ac:dyDescent="0.25">
      <c r="J3363"/>
      <c r="K3363"/>
      <c r="L3363"/>
    </row>
    <row r="3364" spans="10:12" x14ac:dyDescent="0.25">
      <c r="J3364"/>
      <c r="K3364"/>
      <c r="L3364"/>
    </row>
    <row r="3365" spans="10:12" x14ac:dyDescent="0.25">
      <c r="J3365"/>
      <c r="K3365"/>
      <c r="L3365"/>
    </row>
    <row r="3366" spans="10:12" x14ac:dyDescent="0.25">
      <c r="J3366"/>
      <c r="K3366"/>
      <c r="L3366"/>
    </row>
    <row r="3367" spans="10:12" x14ac:dyDescent="0.25">
      <c r="J3367"/>
      <c r="K3367"/>
      <c r="L3367"/>
    </row>
    <row r="3368" spans="10:12" x14ac:dyDescent="0.25">
      <c r="J3368"/>
      <c r="K3368"/>
      <c r="L3368"/>
    </row>
    <row r="3369" spans="10:12" x14ac:dyDescent="0.25">
      <c r="J3369"/>
      <c r="K3369"/>
      <c r="L3369"/>
    </row>
    <row r="3370" spans="10:12" x14ac:dyDescent="0.25">
      <c r="J3370"/>
      <c r="K3370"/>
      <c r="L3370"/>
    </row>
    <row r="3371" spans="10:12" x14ac:dyDescent="0.25">
      <c r="J3371"/>
      <c r="K3371"/>
      <c r="L3371"/>
    </row>
    <row r="3372" spans="10:12" x14ac:dyDescent="0.25">
      <c r="J3372"/>
      <c r="K3372"/>
      <c r="L3372"/>
    </row>
    <row r="3373" spans="10:12" x14ac:dyDescent="0.25">
      <c r="J3373"/>
      <c r="K3373"/>
      <c r="L3373"/>
    </row>
    <row r="3374" spans="10:12" x14ac:dyDescent="0.25">
      <c r="J3374"/>
      <c r="K3374"/>
      <c r="L3374"/>
    </row>
    <row r="3375" spans="10:12" x14ac:dyDescent="0.25">
      <c r="J3375"/>
      <c r="K3375"/>
      <c r="L3375"/>
    </row>
    <row r="3376" spans="10:12" x14ac:dyDescent="0.25">
      <c r="J3376"/>
      <c r="K3376"/>
      <c r="L3376"/>
    </row>
    <row r="3377" spans="10:12" x14ac:dyDescent="0.25">
      <c r="J3377"/>
      <c r="K3377"/>
      <c r="L3377"/>
    </row>
    <row r="3378" spans="10:12" x14ac:dyDescent="0.25">
      <c r="J3378"/>
      <c r="K3378"/>
      <c r="L3378"/>
    </row>
    <row r="3379" spans="10:12" x14ac:dyDescent="0.25">
      <c r="J3379"/>
      <c r="K3379"/>
      <c r="L3379"/>
    </row>
    <row r="3380" spans="10:12" x14ac:dyDescent="0.25">
      <c r="J3380"/>
      <c r="K3380"/>
      <c r="L3380"/>
    </row>
    <row r="3381" spans="10:12" x14ac:dyDescent="0.25">
      <c r="J3381"/>
      <c r="K3381"/>
      <c r="L3381"/>
    </row>
    <row r="3382" spans="10:12" x14ac:dyDescent="0.25">
      <c r="J3382"/>
      <c r="K3382"/>
      <c r="L3382"/>
    </row>
    <row r="3383" spans="10:12" x14ac:dyDescent="0.25">
      <c r="J3383"/>
      <c r="K3383"/>
      <c r="L3383"/>
    </row>
    <row r="3384" spans="10:12" x14ac:dyDescent="0.25">
      <c r="J3384"/>
      <c r="K3384"/>
      <c r="L3384"/>
    </row>
    <row r="3385" spans="10:12" x14ac:dyDescent="0.25">
      <c r="J3385"/>
      <c r="K3385"/>
      <c r="L3385"/>
    </row>
    <row r="3386" spans="10:12" x14ac:dyDescent="0.25">
      <c r="J3386"/>
      <c r="K3386"/>
      <c r="L3386"/>
    </row>
    <row r="3387" spans="10:12" x14ac:dyDescent="0.25">
      <c r="J3387"/>
      <c r="K3387"/>
      <c r="L3387"/>
    </row>
    <row r="3388" spans="10:12" x14ac:dyDescent="0.25">
      <c r="J3388"/>
      <c r="K3388"/>
      <c r="L3388"/>
    </row>
    <row r="3389" spans="10:12" x14ac:dyDescent="0.25">
      <c r="J3389"/>
      <c r="K3389"/>
      <c r="L3389"/>
    </row>
    <row r="3390" spans="10:12" x14ac:dyDescent="0.25">
      <c r="J3390"/>
      <c r="K3390"/>
      <c r="L3390"/>
    </row>
    <row r="3391" spans="10:12" x14ac:dyDescent="0.25">
      <c r="J3391"/>
      <c r="K3391"/>
      <c r="L3391"/>
    </row>
    <row r="3392" spans="10:12" x14ac:dyDescent="0.25">
      <c r="J3392"/>
      <c r="K3392"/>
      <c r="L3392"/>
    </row>
    <row r="3393" spans="10:12" x14ac:dyDescent="0.25">
      <c r="J3393"/>
      <c r="K3393"/>
      <c r="L3393"/>
    </row>
    <row r="3394" spans="10:12" x14ac:dyDescent="0.25">
      <c r="J3394"/>
      <c r="K3394"/>
      <c r="L3394"/>
    </row>
    <row r="3395" spans="10:12" x14ac:dyDescent="0.25">
      <c r="J3395"/>
      <c r="K3395"/>
      <c r="L3395"/>
    </row>
    <row r="3396" spans="10:12" x14ac:dyDescent="0.25">
      <c r="J3396"/>
      <c r="K3396"/>
      <c r="L3396"/>
    </row>
    <row r="3397" spans="10:12" x14ac:dyDescent="0.25">
      <c r="J3397"/>
      <c r="K3397"/>
      <c r="L3397"/>
    </row>
    <row r="3398" spans="10:12" x14ac:dyDescent="0.25">
      <c r="J3398"/>
      <c r="K3398"/>
      <c r="L3398"/>
    </row>
    <row r="3399" spans="10:12" x14ac:dyDescent="0.25">
      <c r="J3399"/>
      <c r="K3399"/>
      <c r="L3399"/>
    </row>
    <row r="3400" spans="10:12" x14ac:dyDescent="0.25">
      <c r="J3400"/>
      <c r="K3400"/>
      <c r="L3400"/>
    </row>
    <row r="3401" spans="10:12" x14ac:dyDescent="0.25">
      <c r="J3401"/>
      <c r="K3401"/>
      <c r="L3401"/>
    </row>
    <row r="3402" spans="10:12" x14ac:dyDescent="0.25">
      <c r="J3402"/>
      <c r="K3402"/>
      <c r="L3402"/>
    </row>
    <row r="3403" spans="10:12" x14ac:dyDescent="0.25">
      <c r="J3403"/>
      <c r="K3403"/>
      <c r="L3403"/>
    </row>
    <row r="3404" spans="10:12" x14ac:dyDescent="0.25">
      <c r="J3404"/>
      <c r="K3404"/>
      <c r="L3404"/>
    </row>
    <row r="3405" spans="10:12" x14ac:dyDescent="0.25">
      <c r="J3405"/>
      <c r="K3405"/>
      <c r="L3405"/>
    </row>
    <row r="3406" spans="10:12" x14ac:dyDescent="0.25">
      <c r="J3406"/>
      <c r="K3406"/>
      <c r="L3406"/>
    </row>
    <row r="3407" spans="10:12" x14ac:dyDescent="0.25">
      <c r="J3407"/>
      <c r="K3407"/>
      <c r="L3407"/>
    </row>
    <row r="3408" spans="10:12" x14ac:dyDescent="0.25">
      <c r="J3408"/>
      <c r="K3408"/>
      <c r="L3408"/>
    </row>
    <row r="3409" spans="10:12" x14ac:dyDescent="0.25">
      <c r="J3409"/>
      <c r="K3409"/>
      <c r="L3409"/>
    </row>
    <row r="3410" spans="10:12" x14ac:dyDescent="0.25">
      <c r="J3410"/>
      <c r="K3410"/>
      <c r="L3410"/>
    </row>
    <row r="3411" spans="10:12" x14ac:dyDescent="0.25">
      <c r="J3411"/>
      <c r="K3411"/>
      <c r="L3411"/>
    </row>
    <row r="3412" spans="10:12" x14ac:dyDescent="0.25">
      <c r="J3412"/>
      <c r="K3412"/>
      <c r="L3412"/>
    </row>
    <row r="3413" spans="10:12" x14ac:dyDescent="0.25">
      <c r="J3413"/>
      <c r="K3413"/>
      <c r="L3413"/>
    </row>
    <row r="3414" spans="10:12" x14ac:dyDescent="0.25">
      <c r="J3414"/>
      <c r="K3414"/>
      <c r="L3414"/>
    </row>
    <row r="3415" spans="10:12" x14ac:dyDescent="0.25">
      <c r="J3415"/>
      <c r="K3415"/>
      <c r="L3415"/>
    </row>
    <row r="3416" spans="10:12" x14ac:dyDescent="0.25">
      <c r="J3416"/>
      <c r="K3416"/>
      <c r="L3416"/>
    </row>
    <row r="3417" spans="10:12" x14ac:dyDescent="0.25">
      <c r="J3417"/>
      <c r="K3417"/>
      <c r="L3417"/>
    </row>
    <row r="3418" spans="10:12" x14ac:dyDescent="0.25">
      <c r="J3418"/>
      <c r="K3418"/>
      <c r="L3418"/>
    </row>
    <row r="3419" spans="10:12" x14ac:dyDescent="0.25">
      <c r="J3419"/>
      <c r="K3419"/>
      <c r="L3419"/>
    </row>
    <row r="3420" spans="10:12" x14ac:dyDescent="0.25">
      <c r="J3420"/>
      <c r="K3420"/>
      <c r="L3420"/>
    </row>
    <row r="3421" spans="10:12" x14ac:dyDescent="0.25">
      <c r="J3421"/>
      <c r="K3421"/>
      <c r="L3421"/>
    </row>
    <row r="3422" spans="10:12" x14ac:dyDescent="0.25">
      <c r="J3422"/>
      <c r="K3422"/>
      <c r="L3422"/>
    </row>
    <row r="3423" spans="10:12" x14ac:dyDescent="0.25">
      <c r="J3423"/>
      <c r="K3423"/>
      <c r="L3423"/>
    </row>
    <row r="3424" spans="10:12" x14ac:dyDescent="0.25">
      <c r="J3424"/>
      <c r="K3424"/>
      <c r="L3424"/>
    </row>
    <row r="3425" spans="10:12" x14ac:dyDescent="0.25">
      <c r="J3425"/>
      <c r="K3425"/>
      <c r="L3425"/>
    </row>
    <row r="3426" spans="10:12" x14ac:dyDescent="0.25">
      <c r="J3426"/>
      <c r="K3426"/>
      <c r="L3426"/>
    </row>
    <row r="3427" spans="10:12" x14ac:dyDescent="0.25">
      <c r="J3427"/>
      <c r="K3427"/>
      <c r="L3427"/>
    </row>
    <row r="3428" spans="10:12" x14ac:dyDescent="0.25">
      <c r="J3428"/>
      <c r="K3428"/>
      <c r="L3428"/>
    </row>
    <row r="3429" spans="10:12" x14ac:dyDescent="0.25">
      <c r="J3429"/>
      <c r="K3429"/>
      <c r="L3429"/>
    </row>
    <row r="3430" spans="10:12" x14ac:dyDescent="0.25">
      <c r="J3430"/>
      <c r="K3430"/>
      <c r="L3430"/>
    </row>
    <row r="3431" spans="10:12" x14ac:dyDescent="0.25">
      <c r="J3431"/>
      <c r="K3431"/>
      <c r="L3431"/>
    </row>
    <row r="3432" spans="10:12" x14ac:dyDescent="0.25">
      <c r="J3432"/>
      <c r="K3432"/>
      <c r="L3432"/>
    </row>
    <row r="3433" spans="10:12" x14ac:dyDescent="0.25">
      <c r="J3433"/>
      <c r="K3433"/>
      <c r="L3433"/>
    </row>
    <row r="3434" spans="10:12" x14ac:dyDescent="0.25">
      <c r="J3434"/>
      <c r="K3434"/>
      <c r="L3434"/>
    </row>
    <row r="3435" spans="10:12" x14ac:dyDescent="0.25">
      <c r="J3435"/>
      <c r="K3435"/>
      <c r="L3435"/>
    </row>
    <row r="3436" spans="10:12" x14ac:dyDescent="0.25">
      <c r="J3436"/>
      <c r="K3436"/>
      <c r="L3436"/>
    </row>
    <row r="3437" spans="10:12" x14ac:dyDescent="0.25">
      <c r="J3437"/>
      <c r="K3437"/>
      <c r="L3437"/>
    </row>
    <row r="3438" spans="10:12" x14ac:dyDescent="0.25">
      <c r="J3438"/>
      <c r="K3438"/>
      <c r="L3438"/>
    </row>
    <row r="3439" spans="10:12" x14ac:dyDescent="0.25">
      <c r="J3439"/>
      <c r="K3439"/>
      <c r="L3439"/>
    </row>
    <row r="3440" spans="10:12" x14ac:dyDescent="0.25">
      <c r="J3440"/>
      <c r="K3440"/>
      <c r="L3440"/>
    </row>
    <row r="3441" spans="10:12" x14ac:dyDescent="0.25">
      <c r="J3441"/>
      <c r="K3441"/>
      <c r="L3441"/>
    </row>
    <row r="3442" spans="10:12" x14ac:dyDescent="0.25">
      <c r="J3442"/>
      <c r="K3442"/>
      <c r="L3442"/>
    </row>
    <row r="3443" spans="10:12" x14ac:dyDescent="0.25">
      <c r="J3443"/>
      <c r="K3443"/>
      <c r="L3443"/>
    </row>
    <row r="3444" spans="10:12" x14ac:dyDescent="0.25">
      <c r="J3444"/>
      <c r="K3444"/>
      <c r="L3444"/>
    </row>
    <row r="3445" spans="10:12" x14ac:dyDescent="0.25">
      <c r="J3445"/>
      <c r="K3445"/>
      <c r="L3445"/>
    </row>
    <row r="3446" spans="10:12" x14ac:dyDescent="0.25">
      <c r="J3446"/>
      <c r="K3446"/>
      <c r="L3446"/>
    </row>
    <row r="3447" spans="10:12" x14ac:dyDescent="0.25">
      <c r="J3447"/>
      <c r="K3447"/>
      <c r="L3447"/>
    </row>
    <row r="3448" spans="10:12" x14ac:dyDescent="0.25">
      <c r="J3448"/>
      <c r="K3448"/>
      <c r="L3448"/>
    </row>
    <row r="3449" spans="10:12" x14ac:dyDescent="0.25">
      <c r="J3449"/>
      <c r="K3449"/>
      <c r="L3449"/>
    </row>
    <row r="3450" spans="10:12" x14ac:dyDescent="0.25">
      <c r="J3450"/>
      <c r="K3450"/>
      <c r="L3450"/>
    </row>
    <row r="3451" spans="10:12" x14ac:dyDescent="0.25">
      <c r="J3451"/>
      <c r="K3451"/>
      <c r="L3451"/>
    </row>
    <row r="3452" spans="10:12" x14ac:dyDescent="0.25">
      <c r="J3452"/>
      <c r="K3452"/>
      <c r="L3452"/>
    </row>
    <row r="3453" spans="10:12" x14ac:dyDescent="0.25">
      <c r="J3453"/>
      <c r="K3453"/>
      <c r="L3453"/>
    </row>
    <row r="3454" spans="10:12" x14ac:dyDescent="0.25">
      <c r="J3454"/>
      <c r="K3454"/>
      <c r="L3454"/>
    </row>
    <row r="3455" spans="10:12" x14ac:dyDescent="0.25">
      <c r="J3455"/>
      <c r="K3455"/>
      <c r="L3455"/>
    </row>
    <row r="3456" spans="10:12" x14ac:dyDescent="0.25">
      <c r="J3456"/>
      <c r="K3456"/>
      <c r="L3456"/>
    </row>
    <row r="3457" spans="10:12" x14ac:dyDescent="0.25">
      <c r="J3457"/>
      <c r="K3457"/>
      <c r="L3457"/>
    </row>
    <row r="3458" spans="10:12" x14ac:dyDescent="0.25">
      <c r="J3458"/>
      <c r="K3458"/>
      <c r="L3458"/>
    </row>
    <row r="3459" spans="10:12" x14ac:dyDescent="0.25">
      <c r="J3459"/>
      <c r="K3459"/>
      <c r="L3459"/>
    </row>
    <row r="3460" spans="10:12" x14ac:dyDescent="0.25">
      <c r="J3460"/>
      <c r="K3460"/>
      <c r="L3460"/>
    </row>
    <row r="3461" spans="10:12" x14ac:dyDescent="0.25">
      <c r="J3461"/>
      <c r="K3461"/>
      <c r="L3461"/>
    </row>
    <row r="3462" spans="10:12" x14ac:dyDescent="0.25">
      <c r="J3462"/>
      <c r="K3462"/>
      <c r="L3462"/>
    </row>
    <row r="3463" spans="10:12" x14ac:dyDescent="0.25">
      <c r="J3463"/>
      <c r="K3463"/>
      <c r="L3463"/>
    </row>
    <row r="3464" spans="10:12" x14ac:dyDescent="0.25">
      <c r="J3464"/>
      <c r="K3464"/>
      <c r="L3464"/>
    </row>
    <row r="3465" spans="10:12" x14ac:dyDescent="0.25">
      <c r="J3465"/>
      <c r="K3465"/>
      <c r="L3465"/>
    </row>
    <row r="3466" spans="10:12" x14ac:dyDescent="0.25">
      <c r="J3466"/>
      <c r="K3466"/>
      <c r="L3466"/>
    </row>
    <row r="3467" spans="10:12" x14ac:dyDescent="0.25">
      <c r="J3467"/>
      <c r="K3467"/>
      <c r="L3467"/>
    </row>
    <row r="3468" spans="10:12" x14ac:dyDescent="0.25">
      <c r="J3468"/>
      <c r="K3468"/>
      <c r="L3468"/>
    </row>
    <row r="3469" spans="10:12" x14ac:dyDescent="0.25">
      <c r="J3469"/>
      <c r="K3469"/>
      <c r="L3469"/>
    </row>
    <row r="3470" spans="10:12" x14ac:dyDescent="0.25">
      <c r="J3470"/>
      <c r="K3470"/>
      <c r="L3470"/>
    </row>
    <row r="3471" spans="10:12" x14ac:dyDescent="0.25">
      <c r="J3471"/>
      <c r="K3471"/>
      <c r="L3471"/>
    </row>
    <row r="3472" spans="10:12" x14ac:dyDescent="0.25">
      <c r="J3472"/>
      <c r="K3472"/>
      <c r="L3472"/>
    </row>
    <row r="3473" spans="10:12" x14ac:dyDescent="0.25">
      <c r="J3473"/>
      <c r="K3473"/>
      <c r="L3473"/>
    </row>
    <row r="3474" spans="10:12" x14ac:dyDescent="0.25">
      <c r="J3474"/>
      <c r="K3474"/>
      <c r="L3474"/>
    </row>
    <row r="3475" spans="10:12" x14ac:dyDescent="0.25">
      <c r="J3475"/>
      <c r="K3475"/>
      <c r="L3475"/>
    </row>
    <row r="3476" spans="10:12" x14ac:dyDescent="0.25">
      <c r="J3476"/>
      <c r="K3476"/>
      <c r="L3476"/>
    </row>
    <row r="3477" spans="10:12" x14ac:dyDescent="0.25">
      <c r="J3477"/>
      <c r="K3477"/>
      <c r="L3477"/>
    </row>
    <row r="3478" spans="10:12" x14ac:dyDescent="0.25">
      <c r="J3478"/>
      <c r="K3478"/>
      <c r="L3478"/>
    </row>
    <row r="3479" spans="10:12" x14ac:dyDescent="0.25">
      <c r="J3479"/>
      <c r="K3479"/>
      <c r="L3479"/>
    </row>
    <row r="3480" spans="10:12" x14ac:dyDescent="0.25">
      <c r="J3480"/>
      <c r="K3480"/>
      <c r="L3480"/>
    </row>
    <row r="3481" spans="10:12" x14ac:dyDescent="0.25">
      <c r="J3481"/>
      <c r="K3481"/>
      <c r="L3481"/>
    </row>
    <row r="3482" spans="10:12" x14ac:dyDescent="0.25">
      <c r="J3482"/>
      <c r="K3482"/>
      <c r="L3482"/>
    </row>
    <row r="3483" spans="10:12" x14ac:dyDescent="0.25">
      <c r="J3483"/>
      <c r="K3483"/>
      <c r="L3483"/>
    </row>
    <row r="3484" spans="10:12" x14ac:dyDescent="0.25">
      <c r="J3484"/>
      <c r="K3484"/>
      <c r="L3484"/>
    </row>
    <row r="3485" spans="10:12" x14ac:dyDescent="0.25">
      <c r="J3485"/>
      <c r="K3485"/>
      <c r="L3485"/>
    </row>
    <row r="3486" spans="10:12" x14ac:dyDescent="0.25">
      <c r="J3486"/>
      <c r="K3486"/>
      <c r="L3486"/>
    </row>
    <row r="3487" spans="10:12" x14ac:dyDescent="0.25">
      <c r="J3487"/>
      <c r="K3487"/>
      <c r="L3487"/>
    </row>
    <row r="3488" spans="10:12" x14ac:dyDescent="0.25">
      <c r="J3488"/>
      <c r="K3488"/>
      <c r="L3488"/>
    </row>
    <row r="3489" spans="10:12" x14ac:dyDescent="0.25">
      <c r="J3489"/>
      <c r="K3489"/>
      <c r="L3489"/>
    </row>
    <row r="3490" spans="10:12" x14ac:dyDescent="0.25">
      <c r="J3490"/>
      <c r="K3490"/>
      <c r="L3490"/>
    </row>
    <row r="3491" spans="10:12" x14ac:dyDescent="0.25">
      <c r="J3491"/>
      <c r="K3491"/>
      <c r="L3491"/>
    </row>
    <row r="3492" spans="10:12" x14ac:dyDescent="0.25">
      <c r="J3492"/>
      <c r="K3492"/>
      <c r="L3492"/>
    </row>
    <row r="3493" spans="10:12" x14ac:dyDescent="0.25">
      <c r="J3493"/>
      <c r="K3493"/>
      <c r="L3493"/>
    </row>
    <row r="3494" spans="10:12" x14ac:dyDescent="0.25">
      <c r="J3494"/>
      <c r="K3494"/>
      <c r="L3494"/>
    </row>
    <row r="3495" spans="10:12" x14ac:dyDescent="0.25">
      <c r="J3495"/>
      <c r="K3495"/>
      <c r="L3495"/>
    </row>
    <row r="3496" spans="10:12" x14ac:dyDescent="0.25">
      <c r="J3496"/>
      <c r="K3496"/>
      <c r="L3496"/>
    </row>
    <row r="3497" spans="10:12" x14ac:dyDescent="0.25">
      <c r="J3497"/>
      <c r="K3497"/>
      <c r="L3497"/>
    </row>
    <row r="3498" spans="10:12" x14ac:dyDescent="0.25">
      <c r="J3498"/>
      <c r="K3498"/>
      <c r="L3498"/>
    </row>
    <row r="3499" spans="10:12" x14ac:dyDescent="0.25">
      <c r="J3499"/>
      <c r="K3499"/>
      <c r="L3499"/>
    </row>
    <row r="3500" spans="10:12" x14ac:dyDescent="0.25">
      <c r="J3500"/>
      <c r="K3500"/>
      <c r="L3500"/>
    </row>
    <row r="3501" spans="10:12" x14ac:dyDescent="0.25">
      <c r="J3501"/>
      <c r="K3501"/>
      <c r="L3501"/>
    </row>
    <row r="3502" spans="10:12" x14ac:dyDescent="0.25">
      <c r="J3502"/>
      <c r="K3502"/>
      <c r="L3502"/>
    </row>
    <row r="3503" spans="10:12" x14ac:dyDescent="0.25">
      <c r="J3503"/>
      <c r="K3503"/>
      <c r="L3503"/>
    </row>
    <row r="3504" spans="10:12" x14ac:dyDescent="0.25">
      <c r="J3504"/>
      <c r="K3504"/>
      <c r="L3504"/>
    </row>
    <row r="3505" spans="10:12" x14ac:dyDescent="0.25">
      <c r="J3505"/>
      <c r="K3505"/>
      <c r="L3505"/>
    </row>
    <row r="3506" spans="10:12" x14ac:dyDescent="0.25">
      <c r="J3506"/>
      <c r="K3506"/>
      <c r="L3506"/>
    </row>
    <row r="3507" spans="10:12" x14ac:dyDescent="0.25">
      <c r="J3507"/>
      <c r="K3507"/>
      <c r="L3507"/>
    </row>
    <row r="3508" spans="10:12" x14ac:dyDescent="0.25">
      <c r="J3508"/>
      <c r="K3508"/>
      <c r="L3508"/>
    </row>
    <row r="3509" spans="10:12" x14ac:dyDescent="0.25">
      <c r="J3509"/>
      <c r="K3509"/>
      <c r="L3509"/>
    </row>
    <row r="3510" spans="10:12" x14ac:dyDescent="0.25">
      <c r="J3510"/>
      <c r="K3510"/>
      <c r="L3510"/>
    </row>
    <row r="3511" spans="10:12" x14ac:dyDescent="0.25">
      <c r="J3511"/>
      <c r="K3511"/>
      <c r="L3511"/>
    </row>
    <row r="3512" spans="10:12" x14ac:dyDescent="0.25">
      <c r="J3512"/>
      <c r="K3512"/>
      <c r="L3512"/>
    </row>
    <row r="3513" spans="10:12" x14ac:dyDescent="0.25">
      <c r="J3513"/>
      <c r="K3513"/>
      <c r="L3513"/>
    </row>
    <row r="3514" spans="10:12" x14ac:dyDescent="0.25">
      <c r="J3514"/>
      <c r="K3514"/>
      <c r="L3514"/>
    </row>
    <row r="3515" spans="10:12" x14ac:dyDescent="0.25">
      <c r="J3515"/>
      <c r="K3515"/>
      <c r="L3515"/>
    </row>
    <row r="3516" spans="10:12" x14ac:dyDescent="0.25">
      <c r="J3516"/>
      <c r="K3516"/>
      <c r="L3516"/>
    </row>
    <row r="3517" spans="10:12" x14ac:dyDescent="0.25">
      <c r="J3517"/>
      <c r="K3517"/>
      <c r="L3517"/>
    </row>
    <row r="3518" spans="10:12" x14ac:dyDescent="0.25">
      <c r="J3518"/>
      <c r="K3518"/>
      <c r="L3518"/>
    </row>
    <row r="3519" spans="10:12" x14ac:dyDescent="0.25">
      <c r="J3519"/>
      <c r="K3519"/>
      <c r="L3519"/>
    </row>
    <row r="3520" spans="10:12" x14ac:dyDescent="0.25">
      <c r="J3520"/>
      <c r="K3520"/>
      <c r="L3520"/>
    </row>
    <row r="3521" spans="10:12" x14ac:dyDescent="0.25">
      <c r="J3521"/>
      <c r="K3521"/>
      <c r="L3521"/>
    </row>
    <row r="3522" spans="10:12" x14ac:dyDescent="0.25">
      <c r="J3522"/>
      <c r="K3522"/>
      <c r="L3522"/>
    </row>
    <row r="3523" spans="10:12" x14ac:dyDescent="0.25">
      <c r="J3523"/>
      <c r="K3523"/>
      <c r="L3523"/>
    </row>
    <row r="3524" spans="10:12" x14ac:dyDescent="0.25">
      <c r="J3524"/>
      <c r="K3524"/>
      <c r="L3524"/>
    </row>
    <row r="3525" spans="10:12" x14ac:dyDescent="0.25">
      <c r="J3525"/>
      <c r="K3525"/>
      <c r="L3525"/>
    </row>
    <row r="3526" spans="10:12" x14ac:dyDescent="0.25">
      <c r="J3526"/>
      <c r="K3526"/>
      <c r="L3526"/>
    </row>
    <row r="3527" spans="10:12" x14ac:dyDescent="0.25">
      <c r="J3527"/>
      <c r="K3527"/>
      <c r="L3527"/>
    </row>
    <row r="3528" spans="10:12" x14ac:dyDescent="0.25">
      <c r="J3528"/>
      <c r="K3528"/>
      <c r="L3528"/>
    </row>
    <row r="3529" spans="10:12" x14ac:dyDescent="0.25">
      <c r="J3529"/>
      <c r="K3529"/>
      <c r="L3529"/>
    </row>
    <row r="3530" spans="10:12" x14ac:dyDescent="0.25">
      <c r="J3530"/>
      <c r="K3530"/>
      <c r="L3530"/>
    </row>
    <row r="3531" spans="10:12" x14ac:dyDescent="0.25">
      <c r="J3531"/>
      <c r="K3531"/>
      <c r="L3531"/>
    </row>
    <row r="3532" spans="10:12" x14ac:dyDescent="0.25">
      <c r="J3532"/>
      <c r="K3532"/>
      <c r="L3532"/>
    </row>
    <row r="3533" spans="10:12" x14ac:dyDescent="0.25">
      <c r="J3533"/>
      <c r="K3533"/>
      <c r="L3533"/>
    </row>
    <row r="3534" spans="10:12" x14ac:dyDescent="0.25">
      <c r="J3534"/>
      <c r="K3534"/>
      <c r="L3534"/>
    </row>
    <row r="3535" spans="10:12" x14ac:dyDescent="0.25">
      <c r="J3535"/>
      <c r="K3535"/>
      <c r="L3535"/>
    </row>
    <row r="3536" spans="10:12" x14ac:dyDescent="0.25">
      <c r="J3536"/>
      <c r="K3536"/>
      <c r="L3536"/>
    </row>
    <row r="3537" spans="10:12" x14ac:dyDescent="0.25">
      <c r="J3537"/>
      <c r="K3537"/>
      <c r="L3537"/>
    </row>
    <row r="3538" spans="10:12" x14ac:dyDescent="0.25">
      <c r="J3538"/>
      <c r="K3538"/>
      <c r="L3538"/>
    </row>
    <row r="3539" spans="10:12" x14ac:dyDescent="0.25">
      <c r="J3539"/>
      <c r="K3539"/>
      <c r="L3539"/>
    </row>
    <row r="3540" spans="10:12" x14ac:dyDescent="0.25">
      <c r="J3540"/>
      <c r="K3540"/>
      <c r="L3540"/>
    </row>
    <row r="3541" spans="10:12" x14ac:dyDescent="0.25">
      <c r="J3541"/>
      <c r="K3541"/>
      <c r="L3541"/>
    </row>
    <row r="3542" spans="10:12" x14ac:dyDescent="0.25">
      <c r="J3542"/>
      <c r="K3542"/>
      <c r="L3542"/>
    </row>
    <row r="3543" spans="10:12" x14ac:dyDescent="0.25">
      <c r="J3543"/>
      <c r="K3543"/>
      <c r="L3543"/>
    </row>
    <row r="3544" spans="10:12" x14ac:dyDescent="0.25">
      <c r="J3544"/>
      <c r="K3544"/>
      <c r="L3544"/>
    </row>
    <row r="3545" spans="10:12" x14ac:dyDescent="0.25">
      <c r="J3545"/>
      <c r="K3545"/>
      <c r="L3545"/>
    </row>
    <row r="3546" spans="10:12" x14ac:dyDescent="0.25">
      <c r="J3546"/>
      <c r="K3546"/>
      <c r="L3546"/>
    </row>
    <row r="3547" spans="10:12" x14ac:dyDescent="0.25">
      <c r="J3547"/>
      <c r="K3547"/>
      <c r="L3547"/>
    </row>
    <row r="3548" spans="10:12" x14ac:dyDescent="0.25">
      <c r="J3548"/>
      <c r="K3548"/>
      <c r="L3548"/>
    </row>
    <row r="3549" spans="10:12" x14ac:dyDescent="0.25">
      <c r="J3549"/>
      <c r="K3549"/>
      <c r="L3549"/>
    </row>
    <row r="3550" spans="10:12" x14ac:dyDescent="0.25">
      <c r="J3550"/>
      <c r="K3550"/>
      <c r="L3550"/>
    </row>
    <row r="3551" spans="10:12" x14ac:dyDescent="0.25">
      <c r="J3551"/>
      <c r="K3551"/>
      <c r="L3551"/>
    </row>
    <row r="3552" spans="10:12" x14ac:dyDescent="0.25">
      <c r="J3552"/>
      <c r="K3552"/>
      <c r="L3552"/>
    </row>
    <row r="3553" spans="10:12" x14ac:dyDescent="0.25">
      <c r="J3553"/>
      <c r="K3553"/>
      <c r="L3553"/>
    </row>
    <row r="3554" spans="10:12" x14ac:dyDescent="0.25">
      <c r="J3554"/>
      <c r="K3554"/>
      <c r="L3554"/>
    </row>
    <row r="3555" spans="10:12" x14ac:dyDescent="0.25">
      <c r="J3555"/>
      <c r="K3555"/>
      <c r="L3555"/>
    </row>
    <row r="3556" spans="10:12" x14ac:dyDescent="0.25">
      <c r="J3556"/>
      <c r="K3556"/>
      <c r="L3556"/>
    </row>
    <row r="3557" spans="10:12" x14ac:dyDescent="0.25">
      <c r="J3557"/>
      <c r="K3557"/>
      <c r="L3557"/>
    </row>
    <row r="3558" spans="10:12" x14ac:dyDescent="0.25">
      <c r="J3558"/>
      <c r="K3558"/>
      <c r="L3558"/>
    </row>
    <row r="3559" spans="10:12" x14ac:dyDescent="0.25">
      <c r="J3559"/>
      <c r="K3559"/>
      <c r="L3559"/>
    </row>
    <row r="3560" spans="10:12" x14ac:dyDescent="0.25">
      <c r="J3560"/>
      <c r="K3560"/>
      <c r="L3560"/>
    </row>
    <row r="3561" spans="10:12" x14ac:dyDescent="0.25">
      <c r="J3561"/>
      <c r="K3561"/>
      <c r="L3561"/>
    </row>
    <row r="3562" spans="10:12" x14ac:dyDescent="0.25">
      <c r="J3562"/>
      <c r="K3562"/>
      <c r="L3562"/>
    </row>
    <row r="3563" spans="10:12" x14ac:dyDescent="0.25">
      <c r="J3563"/>
      <c r="K3563"/>
      <c r="L3563"/>
    </row>
    <row r="3564" spans="10:12" x14ac:dyDescent="0.25">
      <c r="J3564"/>
      <c r="K3564"/>
      <c r="L3564"/>
    </row>
    <row r="3565" spans="10:12" x14ac:dyDescent="0.25">
      <c r="J3565"/>
      <c r="K3565"/>
      <c r="L3565"/>
    </row>
    <row r="3566" spans="10:12" x14ac:dyDescent="0.25">
      <c r="J3566"/>
      <c r="K3566"/>
      <c r="L3566"/>
    </row>
    <row r="3567" spans="10:12" x14ac:dyDescent="0.25">
      <c r="J3567"/>
      <c r="K3567"/>
      <c r="L3567"/>
    </row>
    <row r="3568" spans="10:12" x14ac:dyDescent="0.25">
      <c r="J3568"/>
      <c r="K3568"/>
      <c r="L3568"/>
    </row>
    <row r="3569" spans="10:12" x14ac:dyDescent="0.25">
      <c r="J3569"/>
      <c r="K3569"/>
      <c r="L3569"/>
    </row>
    <row r="3570" spans="10:12" x14ac:dyDescent="0.25">
      <c r="J3570"/>
      <c r="K3570"/>
      <c r="L3570"/>
    </row>
    <row r="3571" spans="10:12" x14ac:dyDescent="0.25">
      <c r="J3571"/>
      <c r="K3571"/>
      <c r="L3571"/>
    </row>
    <row r="3572" spans="10:12" x14ac:dyDescent="0.25">
      <c r="J3572"/>
      <c r="K3572"/>
      <c r="L3572"/>
    </row>
    <row r="3573" spans="10:12" x14ac:dyDescent="0.25">
      <c r="J3573"/>
      <c r="K3573"/>
      <c r="L3573"/>
    </row>
    <row r="3574" spans="10:12" x14ac:dyDescent="0.25">
      <c r="J3574"/>
      <c r="K3574"/>
      <c r="L3574"/>
    </row>
    <row r="3575" spans="10:12" x14ac:dyDescent="0.25">
      <c r="J3575"/>
      <c r="K3575"/>
      <c r="L3575"/>
    </row>
    <row r="3576" spans="10:12" x14ac:dyDescent="0.25">
      <c r="J3576"/>
      <c r="K3576"/>
      <c r="L3576"/>
    </row>
    <row r="3577" spans="10:12" x14ac:dyDescent="0.25">
      <c r="J3577"/>
      <c r="K3577"/>
      <c r="L3577"/>
    </row>
    <row r="3578" spans="10:12" x14ac:dyDescent="0.25">
      <c r="J3578"/>
      <c r="K3578"/>
      <c r="L3578"/>
    </row>
    <row r="3579" spans="10:12" x14ac:dyDescent="0.25">
      <c r="J3579"/>
      <c r="K3579"/>
      <c r="L3579"/>
    </row>
    <row r="3580" spans="10:12" x14ac:dyDescent="0.25">
      <c r="J3580"/>
      <c r="K3580"/>
      <c r="L3580"/>
    </row>
    <row r="3581" spans="10:12" x14ac:dyDescent="0.25">
      <c r="J3581"/>
      <c r="K3581"/>
      <c r="L3581"/>
    </row>
    <row r="3582" spans="10:12" x14ac:dyDescent="0.25">
      <c r="J3582"/>
      <c r="K3582"/>
      <c r="L3582"/>
    </row>
    <row r="3583" spans="10:12" x14ac:dyDescent="0.25">
      <c r="J3583"/>
      <c r="K3583"/>
      <c r="L3583"/>
    </row>
    <row r="3584" spans="10:12" x14ac:dyDescent="0.25">
      <c r="J3584"/>
      <c r="K3584"/>
      <c r="L3584"/>
    </row>
    <row r="3585" spans="10:12" x14ac:dyDescent="0.25">
      <c r="J3585"/>
      <c r="K3585"/>
      <c r="L3585"/>
    </row>
    <row r="3586" spans="10:12" x14ac:dyDescent="0.25">
      <c r="J3586"/>
      <c r="K3586"/>
      <c r="L3586"/>
    </row>
    <row r="3587" spans="10:12" x14ac:dyDescent="0.25">
      <c r="J3587"/>
      <c r="K3587"/>
      <c r="L3587"/>
    </row>
    <row r="3588" spans="10:12" x14ac:dyDescent="0.25">
      <c r="J3588"/>
      <c r="K3588"/>
      <c r="L3588"/>
    </row>
    <row r="3589" spans="10:12" x14ac:dyDescent="0.25">
      <c r="J3589"/>
      <c r="K3589"/>
      <c r="L3589"/>
    </row>
    <row r="3590" spans="10:12" x14ac:dyDescent="0.25">
      <c r="J3590"/>
      <c r="K3590"/>
      <c r="L3590"/>
    </row>
    <row r="3591" spans="10:12" x14ac:dyDescent="0.25">
      <c r="J3591"/>
      <c r="K3591"/>
      <c r="L3591"/>
    </row>
    <row r="3592" spans="10:12" x14ac:dyDescent="0.25">
      <c r="J3592"/>
      <c r="K3592"/>
      <c r="L3592"/>
    </row>
    <row r="3593" spans="10:12" x14ac:dyDescent="0.25">
      <c r="J3593"/>
      <c r="K3593"/>
      <c r="L3593"/>
    </row>
    <row r="3594" spans="10:12" x14ac:dyDescent="0.25">
      <c r="J3594"/>
      <c r="K3594"/>
      <c r="L3594"/>
    </row>
    <row r="3595" spans="10:12" x14ac:dyDescent="0.25">
      <c r="J3595"/>
      <c r="K3595"/>
      <c r="L3595"/>
    </row>
    <row r="3596" spans="10:12" x14ac:dyDescent="0.25">
      <c r="J3596"/>
      <c r="K3596"/>
      <c r="L3596"/>
    </row>
    <row r="3597" spans="10:12" x14ac:dyDescent="0.25">
      <c r="J3597"/>
      <c r="K3597"/>
      <c r="L3597"/>
    </row>
    <row r="3598" spans="10:12" x14ac:dyDescent="0.25">
      <c r="J3598"/>
      <c r="K3598"/>
      <c r="L3598"/>
    </row>
    <row r="3599" spans="10:12" x14ac:dyDescent="0.25">
      <c r="J3599"/>
      <c r="K3599"/>
      <c r="L3599"/>
    </row>
    <row r="3600" spans="10:12" x14ac:dyDescent="0.25">
      <c r="J3600"/>
      <c r="K3600"/>
      <c r="L3600"/>
    </row>
    <row r="3601" spans="10:12" x14ac:dyDescent="0.25">
      <c r="J3601"/>
      <c r="K3601"/>
      <c r="L3601"/>
    </row>
    <row r="3602" spans="10:12" x14ac:dyDescent="0.25">
      <c r="J3602"/>
      <c r="K3602"/>
      <c r="L3602"/>
    </row>
    <row r="3603" spans="10:12" x14ac:dyDescent="0.25">
      <c r="J3603"/>
      <c r="K3603"/>
      <c r="L3603"/>
    </row>
    <row r="3604" spans="10:12" x14ac:dyDescent="0.25">
      <c r="J3604"/>
      <c r="K3604"/>
      <c r="L3604"/>
    </row>
    <row r="3605" spans="10:12" x14ac:dyDescent="0.25">
      <c r="J3605"/>
      <c r="K3605"/>
      <c r="L3605"/>
    </row>
    <row r="3606" spans="10:12" x14ac:dyDescent="0.25">
      <c r="J3606"/>
      <c r="K3606"/>
      <c r="L3606"/>
    </row>
    <row r="3607" spans="10:12" x14ac:dyDescent="0.25">
      <c r="J3607"/>
      <c r="K3607"/>
      <c r="L3607"/>
    </row>
    <row r="3608" spans="10:12" x14ac:dyDescent="0.25">
      <c r="J3608"/>
      <c r="K3608"/>
      <c r="L3608"/>
    </row>
    <row r="3609" spans="10:12" x14ac:dyDescent="0.25">
      <c r="J3609"/>
      <c r="K3609"/>
      <c r="L3609"/>
    </row>
    <row r="3610" spans="10:12" x14ac:dyDescent="0.25">
      <c r="J3610"/>
      <c r="K3610"/>
      <c r="L3610"/>
    </row>
    <row r="3611" spans="10:12" x14ac:dyDescent="0.25">
      <c r="J3611"/>
      <c r="K3611"/>
      <c r="L3611"/>
    </row>
    <row r="3612" spans="10:12" x14ac:dyDescent="0.25">
      <c r="J3612"/>
      <c r="K3612"/>
      <c r="L3612"/>
    </row>
    <row r="3613" spans="10:12" x14ac:dyDescent="0.25">
      <c r="J3613"/>
      <c r="K3613"/>
      <c r="L3613"/>
    </row>
    <row r="3614" spans="10:12" x14ac:dyDescent="0.25">
      <c r="J3614"/>
      <c r="K3614"/>
      <c r="L3614"/>
    </row>
    <row r="3615" spans="10:12" x14ac:dyDescent="0.25">
      <c r="J3615"/>
      <c r="K3615"/>
      <c r="L3615"/>
    </row>
    <row r="3616" spans="10:12" x14ac:dyDescent="0.25">
      <c r="J3616"/>
      <c r="K3616"/>
      <c r="L3616"/>
    </row>
    <row r="3617" spans="10:12" x14ac:dyDescent="0.25">
      <c r="J3617"/>
      <c r="K3617"/>
      <c r="L3617"/>
    </row>
    <row r="3618" spans="10:12" x14ac:dyDescent="0.25">
      <c r="J3618"/>
      <c r="K3618"/>
      <c r="L3618"/>
    </row>
    <row r="3619" spans="10:12" x14ac:dyDescent="0.25">
      <c r="J3619"/>
      <c r="K3619"/>
      <c r="L3619"/>
    </row>
    <row r="3620" spans="10:12" x14ac:dyDescent="0.25">
      <c r="J3620"/>
      <c r="K3620"/>
      <c r="L3620"/>
    </row>
    <row r="3621" spans="10:12" x14ac:dyDescent="0.25">
      <c r="J3621"/>
      <c r="K3621"/>
      <c r="L3621"/>
    </row>
    <row r="3622" spans="10:12" x14ac:dyDescent="0.25">
      <c r="J3622"/>
      <c r="K3622"/>
      <c r="L3622"/>
    </row>
    <row r="3623" spans="10:12" x14ac:dyDescent="0.25">
      <c r="J3623"/>
      <c r="K3623"/>
      <c r="L3623"/>
    </row>
    <row r="3624" spans="10:12" x14ac:dyDescent="0.25">
      <c r="J3624"/>
      <c r="K3624"/>
      <c r="L3624"/>
    </row>
    <row r="3625" spans="10:12" x14ac:dyDescent="0.25">
      <c r="J3625"/>
      <c r="K3625"/>
      <c r="L3625"/>
    </row>
    <row r="3626" spans="10:12" x14ac:dyDescent="0.25">
      <c r="J3626"/>
      <c r="K3626"/>
      <c r="L3626"/>
    </row>
    <row r="3627" spans="10:12" x14ac:dyDescent="0.25">
      <c r="J3627"/>
      <c r="K3627"/>
      <c r="L3627"/>
    </row>
    <row r="3628" spans="10:12" x14ac:dyDescent="0.25">
      <c r="J3628"/>
      <c r="K3628"/>
      <c r="L3628"/>
    </row>
    <row r="3629" spans="10:12" x14ac:dyDescent="0.25">
      <c r="J3629"/>
      <c r="K3629"/>
      <c r="L3629"/>
    </row>
    <row r="3630" spans="10:12" x14ac:dyDescent="0.25">
      <c r="J3630"/>
      <c r="K3630"/>
      <c r="L3630"/>
    </row>
    <row r="3631" spans="10:12" x14ac:dyDescent="0.25">
      <c r="J3631"/>
      <c r="K3631"/>
      <c r="L3631"/>
    </row>
    <row r="3632" spans="10:12" x14ac:dyDescent="0.25">
      <c r="J3632"/>
      <c r="K3632"/>
      <c r="L3632"/>
    </row>
    <row r="3633" spans="10:12" x14ac:dyDescent="0.25">
      <c r="J3633"/>
      <c r="K3633"/>
      <c r="L3633"/>
    </row>
    <row r="3634" spans="10:12" x14ac:dyDescent="0.25">
      <c r="J3634"/>
      <c r="K3634"/>
      <c r="L3634"/>
    </row>
    <row r="3635" spans="10:12" x14ac:dyDescent="0.25">
      <c r="J3635"/>
      <c r="K3635"/>
      <c r="L3635"/>
    </row>
    <row r="3636" spans="10:12" x14ac:dyDescent="0.25">
      <c r="J3636"/>
      <c r="K3636"/>
      <c r="L3636"/>
    </row>
    <row r="3637" spans="10:12" x14ac:dyDescent="0.25">
      <c r="J3637"/>
      <c r="K3637"/>
      <c r="L3637"/>
    </row>
    <row r="3638" spans="10:12" x14ac:dyDescent="0.25">
      <c r="J3638"/>
      <c r="K3638"/>
      <c r="L3638"/>
    </row>
    <row r="3639" spans="10:12" x14ac:dyDescent="0.25">
      <c r="J3639"/>
      <c r="K3639"/>
      <c r="L3639"/>
    </row>
    <row r="3640" spans="10:12" x14ac:dyDescent="0.25">
      <c r="J3640"/>
      <c r="K3640"/>
      <c r="L3640"/>
    </row>
    <row r="3641" spans="10:12" x14ac:dyDescent="0.25">
      <c r="J3641"/>
      <c r="K3641"/>
      <c r="L3641"/>
    </row>
    <row r="3642" spans="10:12" x14ac:dyDescent="0.25">
      <c r="J3642"/>
      <c r="K3642"/>
      <c r="L3642"/>
    </row>
    <row r="3643" spans="10:12" x14ac:dyDescent="0.25">
      <c r="J3643"/>
      <c r="K3643"/>
      <c r="L3643"/>
    </row>
    <row r="3644" spans="10:12" x14ac:dyDescent="0.25">
      <c r="J3644"/>
      <c r="K3644"/>
      <c r="L3644"/>
    </row>
    <row r="3645" spans="10:12" x14ac:dyDescent="0.25">
      <c r="J3645"/>
      <c r="K3645"/>
      <c r="L3645"/>
    </row>
    <row r="3646" spans="10:12" x14ac:dyDescent="0.25">
      <c r="J3646"/>
      <c r="K3646"/>
      <c r="L3646"/>
    </row>
    <row r="3647" spans="10:12" x14ac:dyDescent="0.25">
      <c r="J3647"/>
      <c r="K3647"/>
      <c r="L3647"/>
    </row>
    <row r="3648" spans="10:12" x14ac:dyDescent="0.25">
      <c r="J3648"/>
      <c r="K3648"/>
      <c r="L3648"/>
    </row>
    <row r="3649" spans="10:12" x14ac:dyDescent="0.25">
      <c r="J3649"/>
      <c r="K3649"/>
      <c r="L3649"/>
    </row>
    <row r="3650" spans="10:12" x14ac:dyDescent="0.25">
      <c r="J3650"/>
      <c r="K3650"/>
      <c r="L3650"/>
    </row>
    <row r="3651" spans="10:12" x14ac:dyDescent="0.25">
      <c r="J3651"/>
      <c r="K3651"/>
      <c r="L3651"/>
    </row>
    <row r="3652" spans="10:12" x14ac:dyDescent="0.25">
      <c r="J3652"/>
      <c r="K3652"/>
      <c r="L3652"/>
    </row>
    <row r="3653" spans="10:12" x14ac:dyDescent="0.25">
      <c r="J3653"/>
      <c r="K3653"/>
      <c r="L3653"/>
    </row>
    <row r="3654" spans="10:12" x14ac:dyDescent="0.25">
      <c r="J3654"/>
      <c r="K3654"/>
      <c r="L3654"/>
    </row>
    <row r="3655" spans="10:12" x14ac:dyDescent="0.25">
      <c r="J3655"/>
      <c r="K3655"/>
      <c r="L3655"/>
    </row>
    <row r="3656" spans="10:12" x14ac:dyDescent="0.25">
      <c r="J3656"/>
      <c r="K3656"/>
      <c r="L3656"/>
    </row>
    <row r="3657" spans="10:12" x14ac:dyDescent="0.25">
      <c r="J3657"/>
      <c r="K3657"/>
      <c r="L3657"/>
    </row>
    <row r="3658" spans="10:12" x14ac:dyDescent="0.25">
      <c r="J3658"/>
      <c r="K3658"/>
      <c r="L3658"/>
    </row>
    <row r="3659" spans="10:12" x14ac:dyDescent="0.25">
      <c r="J3659"/>
      <c r="K3659"/>
      <c r="L3659"/>
    </row>
    <row r="3660" spans="10:12" x14ac:dyDescent="0.25">
      <c r="J3660"/>
      <c r="K3660"/>
      <c r="L3660"/>
    </row>
    <row r="3661" spans="10:12" x14ac:dyDescent="0.25">
      <c r="J3661"/>
      <c r="K3661"/>
      <c r="L3661"/>
    </row>
    <row r="3662" spans="10:12" x14ac:dyDescent="0.25">
      <c r="J3662"/>
      <c r="K3662"/>
      <c r="L3662"/>
    </row>
    <row r="3663" spans="10:12" x14ac:dyDescent="0.25">
      <c r="J3663"/>
      <c r="K3663"/>
      <c r="L3663"/>
    </row>
    <row r="3664" spans="10:12" x14ac:dyDescent="0.25">
      <c r="J3664"/>
      <c r="K3664"/>
      <c r="L3664"/>
    </row>
    <row r="3665" spans="10:12" x14ac:dyDescent="0.25">
      <c r="J3665"/>
      <c r="K3665"/>
      <c r="L3665"/>
    </row>
    <row r="3666" spans="10:12" x14ac:dyDescent="0.25">
      <c r="J3666"/>
      <c r="K3666"/>
      <c r="L3666"/>
    </row>
    <row r="3667" spans="10:12" x14ac:dyDescent="0.25">
      <c r="J3667"/>
      <c r="K3667"/>
      <c r="L3667"/>
    </row>
    <row r="3668" spans="10:12" x14ac:dyDescent="0.25">
      <c r="J3668"/>
      <c r="K3668"/>
      <c r="L3668"/>
    </row>
    <row r="3669" spans="10:12" x14ac:dyDescent="0.25">
      <c r="J3669"/>
      <c r="K3669"/>
      <c r="L3669"/>
    </row>
    <row r="3670" spans="10:12" x14ac:dyDescent="0.25">
      <c r="J3670"/>
      <c r="K3670"/>
      <c r="L3670"/>
    </row>
    <row r="3671" spans="10:12" x14ac:dyDescent="0.25">
      <c r="J3671"/>
      <c r="K3671"/>
      <c r="L3671"/>
    </row>
    <row r="3672" spans="10:12" x14ac:dyDescent="0.25">
      <c r="J3672"/>
      <c r="K3672"/>
      <c r="L3672"/>
    </row>
    <row r="3673" spans="10:12" x14ac:dyDescent="0.25">
      <c r="J3673"/>
      <c r="K3673"/>
      <c r="L3673"/>
    </row>
    <row r="3674" spans="10:12" x14ac:dyDescent="0.25">
      <c r="J3674"/>
      <c r="K3674"/>
      <c r="L3674"/>
    </row>
    <row r="3675" spans="10:12" x14ac:dyDescent="0.25">
      <c r="J3675"/>
      <c r="K3675"/>
      <c r="L3675"/>
    </row>
    <row r="3676" spans="10:12" x14ac:dyDescent="0.25">
      <c r="J3676"/>
      <c r="K3676"/>
      <c r="L3676"/>
    </row>
    <row r="3677" spans="10:12" x14ac:dyDescent="0.25">
      <c r="J3677"/>
      <c r="K3677"/>
      <c r="L3677"/>
    </row>
    <row r="3678" spans="10:12" x14ac:dyDescent="0.25">
      <c r="J3678"/>
      <c r="K3678"/>
      <c r="L3678"/>
    </row>
    <row r="3679" spans="10:12" x14ac:dyDescent="0.25">
      <c r="J3679"/>
      <c r="K3679"/>
      <c r="L3679"/>
    </row>
    <row r="3680" spans="10:12" x14ac:dyDescent="0.25">
      <c r="J3680"/>
      <c r="K3680"/>
      <c r="L3680"/>
    </row>
    <row r="3681" spans="10:12" x14ac:dyDescent="0.25">
      <c r="J3681"/>
      <c r="K3681"/>
      <c r="L3681"/>
    </row>
    <row r="3682" spans="10:12" x14ac:dyDescent="0.25">
      <c r="J3682"/>
      <c r="K3682"/>
      <c r="L3682"/>
    </row>
    <row r="3683" spans="10:12" x14ac:dyDescent="0.25">
      <c r="J3683"/>
      <c r="K3683"/>
      <c r="L3683"/>
    </row>
    <row r="3684" spans="10:12" x14ac:dyDescent="0.25">
      <c r="J3684"/>
      <c r="K3684"/>
      <c r="L3684"/>
    </row>
    <row r="3685" spans="10:12" x14ac:dyDescent="0.25">
      <c r="J3685"/>
      <c r="K3685"/>
      <c r="L3685"/>
    </row>
    <row r="3686" spans="10:12" x14ac:dyDescent="0.25">
      <c r="J3686"/>
      <c r="K3686"/>
      <c r="L3686"/>
    </row>
    <row r="3687" spans="10:12" x14ac:dyDescent="0.25">
      <c r="J3687"/>
      <c r="K3687"/>
      <c r="L3687"/>
    </row>
    <row r="3688" spans="10:12" x14ac:dyDescent="0.25">
      <c r="J3688"/>
      <c r="K3688"/>
      <c r="L3688"/>
    </row>
    <row r="3689" spans="10:12" x14ac:dyDescent="0.25">
      <c r="J3689"/>
      <c r="K3689"/>
      <c r="L3689"/>
    </row>
    <row r="3690" spans="10:12" x14ac:dyDescent="0.25">
      <c r="J3690"/>
      <c r="K3690"/>
      <c r="L3690"/>
    </row>
    <row r="3691" spans="10:12" x14ac:dyDescent="0.25">
      <c r="J3691"/>
      <c r="K3691"/>
      <c r="L3691"/>
    </row>
    <row r="3692" spans="10:12" x14ac:dyDescent="0.25">
      <c r="J3692"/>
      <c r="K3692"/>
      <c r="L3692"/>
    </row>
    <row r="3693" spans="10:12" x14ac:dyDescent="0.25">
      <c r="J3693"/>
      <c r="K3693"/>
      <c r="L3693"/>
    </row>
    <row r="3694" spans="10:12" x14ac:dyDescent="0.25">
      <c r="J3694"/>
      <c r="K3694"/>
      <c r="L3694"/>
    </row>
    <row r="3695" spans="10:12" x14ac:dyDescent="0.25">
      <c r="J3695"/>
      <c r="K3695"/>
      <c r="L3695"/>
    </row>
    <row r="3696" spans="10:12" x14ac:dyDescent="0.25">
      <c r="J3696"/>
      <c r="K3696"/>
      <c r="L3696"/>
    </row>
    <row r="3697" spans="10:12" x14ac:dyDescent="0.25">
      <c r="J3697"/>
      <c r="K3697"/>
      <c r="L3697"/>
    </row>
    <row r="3698" spans="10:12" x14ac:dyDescent="0.25">
      <c r="J3698"/>
      <c r="K3698"/>
      <c r="L3698"/>
    </row>
    <row r="3699" spans="10:12" x14ac:dyDescent="0.25">
      <c r="J3699"/>
      <c r="K3699"/>
      <c r="L3699"/>
    </row>
    <row r="3700" spans="10:12" x14ac:dyDescent="0.25">
      <c r="J3700"/>
      <c r="K3700"/>
      <c r="L3700"/>
    </row>
    <row r="3701" spans="10:12" x14ac:dyDescent="0.25">
      <c r="J3701"/>
      <c r="K3701"/>
      <c r="L3701"/>
    </row>
    <row r="3702" spans="10:12" x14ac:dyDescent="0.25">
      <c r="J3702"/>
      <c r="K3702"/>
      <c r="L3702"/>
    </row>
    <row r="3703" spans="10:12" x14ac:dyDescent="0.25">
      <c r="J3703"/>
      <c r="K3703"/>
      <c r="L3703"/>
    </row>
    <row r="3704" spans="10:12" x14ac:dyDescent="0.25">
      <c r="J3704"/>
      <c r="K3704"/>
      <c r="L3704"/>
    </row>
    <row r="3705" spans="10:12" x14ac:dyDescent="0.25">
      <c r="J3705"/>
      <c r="K3705"/>
      <c r="L3705"/>
    </row>
    <row r="3706" spans="10:12" x14ac:dyDescent="0.25">
      <c r="J3706"/>
      <c r="K3706"/>
      <c r="L3706"/>
    </row>
    <row r="3707" spans="10:12" x14ac:dyDescent="0.25">
      <c r="J3707"/>
      <c r="K3707"/>
      <c r="L3707"/>
    </row>
    <row r="3708" spans="10:12" x14ac:dyDescent="0.25">
      <c r="J3708"/>
      <c r="K3708"/>
      <c r="L3708"/>
    </row>
    <row r="3709" spans="10:12" x14ac:dyDescent="0.25">
      <c r="J3709"/>
      <c r="K3709"/>
      <c r="L3709"/>
    </row>
    <row r="3710" spans="10:12" x14ac:dyDescent="0.25">
      <c r="J3710"/>
      <c r="K3710"/>
      <c r="L3710"/>
    </row>
    <row r="3711" spans="10:12" x14ac:dyDescent="0.25">
      <c r="J3711"/>
      <c r="K3711"/>
      <c r="L3711"/>
    </row>
    <row r="3712" spans="10:12" x14ac:dyDescent="0.25">
      <c r="J3712"/>
      <c r="K3712"/>
      <c r="L3712"/>
    </row>
    <row r="3713" spans="10:12" x14ac:dyDescent="0.25">
      <c r="J3713"/>
      <c r="K3713"/>
      <c r="L3713"/>
    </row>
    <row r="3714" spans="10:12" x14ac:dyDescent="0.25">
      <c r="J3714"/>
      <c r="K3714"/>
      <c r="L3714"/>
    </row>
    <row r="3715" spans="10:12" x14ac:dyDescent="0.25">
      <c r="J3715"/>
      <c r="K3715"/>
      <c r="L3715"/>
    </row>
    <row r="3716" spans="10:12" x14ac:dyDescent="0.25">
      <c r="J3716"/>
      <c r="K3716"/>
      <c r="L3716"/>
    </row>
    <row r="3717" spans="10:12" x14ac:dyDescent="0.25">
      <c r="J3717"/>
      <c r="K3717"/>
      <c r="L3717"/>
    </row>
    <row r="3718" spans="10:12" x14ac:dyDescent="0.25">
      <c r="J3718"/>
      <c r="K3718"/>
      <c r="L3718"/>
    </row>
    <row r="3719" spans="10:12" x14ac:dyDescent="0.25">
      <c r="J3719"/>
      <c r="K3719"/>
      <c r="L3719"/>
    </row>
    <row r="3720" spans="10:12" x14ac:dyDescent="0.25">
      <c r="J3720"/>
      <c r="K3720"/>
      <c r="L3720"/>
    </row>
    <row r="3721" spans="10:12" x14ac:dyDescent="0.25">
      <c r="J3721"/>
      <c r="K3721"/>
      <c r="L3721"/>
    </row>
    <row r="3722" spans="10:12" x14ac:dyDescent="0.25">
      <c r="J3722"/>
      <c r="K3722"/>
      <c r="L3722"/>
    </row>
    <row r="3723" spans="10:12" x14ac:dyDescent="0.25">
      <c r="J3723"/>
      <c r="K3723"/>
      <c r="L3723"/>
    </row>
    <row r="3724" spans="10:12" x14ac:dyDescent="0.25">
      <c r="J3724"/>
      <c r="K3724"/>
      <c r="L3724"/>
    </row>
    <row r="3725" spans="10:12" x14ac:dyDescent="0.25">
      <c r="J3725"/>
      <c r="K3725"/>
      <c r="L3725"/>
    </row>
    <row r="3726" spans="10:12" x14ac:dyDescent="0.25">
      <c r="J3726"/>
      <c r="K3726"/>
      <c r="L3726"/>
    </row>
    <row r="3727" spans="10:12" x14ac:dyDescent="0.25">
      <c r="J3727"/>
      <c r="K3727"/>
      <c r="L3727"/>
    </row>
    <row r="3728" spans="10:12" x14ac:dyDescent="0.25">
      <c r="J3728"/>
      <c r="K3728"/>
      <c r="L3728"/>
    </row>
    <row r="3729" spans="10:12" x14ac:dyDescent="0.25">
      <c r="J3729"/>
      <c r="K3729"/>
      <c r="L3729"/>
    </row>
    <row r="3730" spans="10:12" x14ac:dyDescent="0.25">
      <c r="J3730"/>
      <c r="K3730"/>
      <c r="L3730"/>
    </row>
    <row r="3731" spans="10:12" x14ac:dyDescent="0.25">
      <c r="J3731"/>
      <c r="K3731"/>
      <c r="L3731"/>
    </row>
    <row r="3732" spans="10:12" x14ac:dyDescent="0.25">
      <c r="J3732"/>
      <c r="K3732"/>
      <c r="L3732"/>
    </row>
    <row r="3733" spans="10:12" x14ac:dyDescent="0.25">
      <c r="J3733"/>
      <c r="K3733"/>
      <c r="L3733"/>
    </row>
    <row r="3734" spans="10:12" x14ac:dyDescent="0.25">
      <c r="J3734"/>
      <c r="K3734"/>
      <c r="L3734"/>
    </row>
    <row r="3735" spans="10:12" x14ac:dyDescent="0.25">
      <c r="J3735"/>
      <c r="K3735"/>
      <c r="L3735"/>
    </row>
    <row r="3736" spans="10:12" x14ac:dyDescent="0.25">
      <c r="J3736"/>
      <c r="K3736"/>
      <c r="L3736"/>
    </row>
    <row r="3737" spans="10:12" x14ac:dyDescent="0.25">
      <c r="J3737"/>
      <c r="K3737"/>
      <c r="L3737"/>
    </row>
    <row r="3738" spans="10:12" x14ac:dyDescent="0.25">
      <c r="J3738"/>
      <c r="K3738"/>
      <c r="L3738"/>
    </row>
    <row r="3739" spans="10:12" x14ac:dyDescent="0.25">
      <c r="J3739"/>
      <c r="K3739"/>
      <c r="L3739"/>
    </row>
    <row r="3740" spans="10:12" x14ac:dyDescent="0.25">
      <c r="J3740"/>
      <c r="K3740"/>
      <c r="L3740"/>
    </row>
    <row r="3741" spans="10:12" x14ac:dyDescent="0.25">
      <c r="J3741"/>
      <c r="K3741"/>
      <c r="L3741"/>
    </row>
    <row r="3742" spans="10:12" x14ac:dyDescent="0.25">
      <c r="J3742"/>
      <c r="K3742"/>
      <c r="L3742"/>
    </row>
    <row r="3743" spans="10:12" x14ac:dyDescent="0.25">
      <c r="J3743"/>
      <c r="K3743"/>
      <c r="L3743"/>
    </row>
    <row r="3744" spans="10:12" x14ac:dyDescent="0.25">
      <c r="J3744"/>
      <c r="K3744"/>
      <c r="L3744"/>
    </row>
    <row r="3745" spans="10:12" x14ac:dyDescent="0.25">
      <c r="J3745"/>
      <c r="K3745"/>
      <c r="L3745"/>
    </row>
    <row r="3746" spans="10:12" x14ac:dyDescent="0.25">
      <c r="J3746"/>
      <c r="K3746"/>
      <c r="L3746"/>
    </row>
    <row r="3747" spans="10:12" x14ac:dyDescent="0.25">
      <c r="J3747"/>
      <c r="K3747"/>
      <c r="L3747"/>
    </row>
    <row r="3748" spans="10:12" x14ac:dyDescent="0.25">
      <c r="J3748"/>
      <c r="K3748"/>
      <c r="L3748"/>
    </row>
    <row r="3749" spans="10:12" x14ac:dyDescent="0.25">
      <c r="J3749"/>
      <c r="K3749"/>
      <c r="L3749"/>
    </row>
    <row r="3750" spans="10:12" x14ac:dyDescent="0.25">
      <c r="J3750"/>
      <c r="K3750"/>
      <c r="L3750"/>
    </row>
    <row r="3751" spans="10:12" x14ac:dyDescent="0.25">
      <c r="J3751"/>
      <c r="K3751"/>
      <c r="L3751"/>
    </row>
    <row r="3752" spans="10:12" x14ac:dyDescent="0.25">
      <c r="J3752"/>
      <c r="K3752"/>
      <c r="L3752"/>
    </row>
    <row r="3753" spans="10:12" x14ac:dyDescent="0.25">
      <c r="J3753"/>
      <c r="K3753"/>
      <c r="L3753"/>
    </row>
    <row r="3754" spans="10:12" x14ac:dyDescent="0.25">
      <c r="J3754"/>
      <c r="K3754"/>
      <c r="L3754"/>
    </row>
    <row r="3755" spans="10:12" x14ac:dyDescent="0.25">
      <c r="J3755"/>
      <c r="K3755"/>
      <c r="L3755"/>
    </row>
    <row r="3756" spans="10:12" x14ac:dyDescent="0.25">
      <c r="J3756"/>
      <c r="K3756"/>
      <c r="L3756"/>
    </row>
    <row r="3757" spans="10:12" x14ac:dyDescent="0.25">
      <c r="J3757"/>
      <c r="K3757"/>
      <c r="L3757"/>
    </row>
    <row r="3758" spans="10:12" x14ac:dyDescent="0.25">
      <c r="J3758"/>
      <c r="K3758"/>
      <c r="L3758"/>
    </row>
    <row r="3759" spans="10:12" x14ac:dyDescent="0.25">
      <c r="J3759"/>
      <c r="K3759"/>
      <c r="L3759"/>
    </row>
    <row r="3760" spans="10:12" x14ac:dyDescent="0.25">
      <c r="J3760"/>
      <c r="K3760"/>
      <c r="L3760"/>
    </row>
    <row r="3761" spans="10:12" x14ac:dyDescent="0.25">
      <c r="J3761"/>
      <c r="K3761"/>
      <c r="L3761"/>
    </row>
    <row r="3762" spans="10:12" x14ac:dyDescent="0.25">
      <c r="J3762"/>
      <c r="K3762"/>
      <c r="L3762"/>
    </row>
    <row r="3763" spans="10:12" x14ac:dyDescent="0.25">
      <c r="J3763"/>
      <c r="K3763"/>
      <c r="L3763"/>
    </row>
    <row r="3764" spans="10:12" x14ac:dyDescent="0.25">
      <c r="J3764"/>
      <c r="K3764"/>
      <c r="L3764"/>
    </row>
    <row r="3765" spans="10:12" x14ac:dyDescent="0.25">
      <c r="J3765"/>
      <c r="K3765"/>
      <c r="L3765"/>
    </row>
    <row r="3766" spans="10:12" x14ac:dyDescent="0.25">
      <c r="J3766"/>
      <c r="K3766"/>
      <c r="L3766"/>
    </row>
    <row r="3767" spans="10:12" x14ac:dyDescent="0.25">
      <c r="J3767"/>
      <c r="K3767"/>
      <c r="L3767"/>
    </row>
    <row r="3768" spans="10:12" x14ac:dyDescent="0.25">
      <c r="J3768"/>
      <c r="K3768"/>
      <c r="L3768"/>
    </row>
    <row r="3769" spans="10:12" x14ac:dyDescent="0.25">
      <c r="J3769"/>
      <c r="K3769"/>
      <c r="L3769"/>
    </row>
    <row r="3770" spans="10:12" x14ac:dyDescent="0.25">
      <c r="J3770"/>
      <c r="K3770"/>
      <c r="L3770"/>
    </row>
    <row r="3771" spans="10:12" x14ac:dyDescent="0.25">
      <c r="J3771"/>
      <c r="K3771"/>
      <c r="L3771"/>
    </row>
    <row r="3772" spans="10:12" x14ac:dyDescent="0.25">
      <c r="J3772"/>
      <c r="K3772"/>
      <c r="L3772"/>
    </row>
    <row r="3773" spans="10:12" x14ac:dyDescent="0.25">
      <c r="J3773"/>
      <c r="K3773"/>
      <c r="L3773"/>
    </row>
    <row r="3774" spans="10:12" x14ac:dyDescent="0.25">
      <c r="J3774"/>
      <c r="K3774"/>
      <c r="L3774"/>
    </row>
    <row r="3775" spans="10:12" x14ac:dyDescent="0.25">
      <c r="J3775"/>
      <c r="K3775"/>
      <c r="L3775"/>
    </row>
    <row r="3776" spans="10:12" x14ac:dyDescent="0.25">
      <c r="J3776"/>
      <c r="K3776"/>
      <c r="L3776"/>
    </row>
    <row r="3777" spans="10:12" x14ac:dyDescent="0.25">
      <c r="J3777"/>
      <c r="K3777"/>
      <c r="L3777"/>
    </row>
    <row r="3778" spans="10:12" x14ac:dyDescent="0.25">
      <c r="J3778"/>
      <c r="K3778"/>
      <c r="L3778"/>
    </row>
    <row r="3779" spans="10:12" x14ac:dyDescent="0.25">
      <c r="J3779"/>
      <c r="K3779"/>
      <c r="L3779"/>
    </row>
    <row r="3780" spans="10:12" x14ac:dyDescent="0.25">
      <c r="J3780"/>
      <c r="K3780"/>
      <c r="L3780"/>
    </row>
    <row r="3781" spans="10:12" x14ac:dyDescent="0.25">
      <c r="J3781"/>
      <c r="K3781"/>
      <c r="L3781"/>
    </row>
    <row r="3782" spans="10:12" x14ac:dyDescent="0.25">
      <c r="J3782"/>
      <c r="K3782"/>
      <c r="L3782"/>
    </row>
    <row r="3783" spans="10:12" x14ac:dyDescent="0.25">
      <c r="J3783"/>
      <c r="K3783"/>
      <c r="L3783"/>
    </row>
    <row r="3784" spans="10:12" x14ac:dyDescent="0.25">
      <c r="J3784"/>
      <c r="K3784"/>
      <c r="L3784"/>
    </row>
    <row r="3785" spans="10:12" x14ac:dyDescent="0.25">
      <c r="J3785"/>
      <c r="K3785"/>
      <c r="L3785"/>
    </row>
    <row r="3786" spans="10:12" x14ac:dyDescent="0.25">
      <c r="J3786"/>
      <c r="K3786"/>
      <c r="L3786"/>
    </row>
    <row r="3787" spans="10:12" x14ac:dyDescent="0.25">
      <c r="J3787"/>
      <c r="K3787"/>
      <c r="L3787"/>
    </row>
    <row r="3788" spans="10:12" x14ac:dyDescent="0.25">
      <c r="J3788"/>
      <c r="K3788"/>
      <c r="L3788"/>
    </row>
    <row r="3789" spans="10:12" x14ac:dyDescent="0.25">
      <c r="J3789"/>
      <c r="K3789"/>
      <c r="L3789"/>
    </row>
    <row r="3790" spans="10:12" x14ac:dyDescent="0.25">
      <c r="J3790"/>
      <c r="K3790"/>
      <c r="L3790"/>
    </row>
    <row r="3791" spans="10:12" x14ac:dyDescent="0.25">
      <c r="J3791"/>
      <c r="K3791"/>
      <c r="L3791"/>
    </row>
    <row r="3792" spans="10:12" x14ac:dyDescent="0.25">
      <c r="J3792"/>
      <c r="K3792"/>
      <c r="L3792"/>
    </row>
    <row r="3793" spans="10:12" x14ac:dyDescent="0.25">
      <c r="J3793"/>
      <c r="K3793"/>
      <c r="L3793"/>
    </row>
    <row r="3794" spans="10:12" x14ac:dyDescent="0.25">
      <c r="J3794"/>
      <c r="K3794"/>
      <c r="L3794"/>
    </row>
    <row r="3795" spans="10:12" x14ac:dyDescent="0.25">
      <c r="J3795"/>
      <c r="K3795"/>
      <c r="L3795"/>
    </row>
    <row r="3796" spans="10:12" x14ac:dyDescent="0.25">
      <c r="J3796"/>
      <c r="K3796"/>
      <c r="L3796"/>
    </row>
    <row r="3797" spans="10:12" x14ac:dyDescent="0.25">
      <c r="J3797"/>
      <c r="K3797"/>
      <c r="L3797"/>
    </row>
    <row r="3798" spans="10:12" x14ac:dyDescent="0.25">
      <c r="J3798"/>
      <c r="K3798"/>
      <c r="L3798"/>
    </row>
    <row r="3799" spans="10:12" x14ac:dyDescent="0.25">
      <c r="J3799"/>
      <c r="K3799"/>
      <c r="L3799"/>
    </row>
    <row r="3800" spans="10:12" x14ac:dyDescent="0.25">
      <c r="J3800"/>
      <c r="K3800"/>
      <c r="L3800"/>
    </row>
    <row r="3801" spans="10:12" x14ac:dyDescent="0.25">
      <c r="J3801"/>
      <c r="K3801"/>
      <c r="L3801"/>
    </row>
    <row r="3802" spans="10:12" x14ac:dyDescent="0.25">
      <c r="J3802"/>
      <c r="K3802"/>
      <c r="L3802"/>
    </row>
    <row r="3803" spans="10:12" x14ac:dyDescent="0.25">
      <c r="J3803"/>
      <c r="K3803"/>
      <c r="L3803"/>
    </row>
    <row r="3804" spans="10:12" x14ac:dyDescent="0.25">
      <c r="J3804"/>
      <c r="K3804"/>
      <c r="L3804"/>
    </row>
    <row r="3805" spans="10:12" x14ac:dyDescent="0.25">
      <c r="J3805"/>
      <c r="K3805"/>
      <c r="L3805"/>
    </row>
    <row r="3806" spans="10:12" x14ac:dyDescent="0.25">
      <c r="J3806"/>
      <c r="K3806"/>
      <c r="L3806"/>
    </row>
    <row r="3807" spans="10:12" x14ac:dyDescent="0.25">
      <c r="J3807"/>
      <c r="K3807"/>
      <c r="L3807"/>
    </row>
    <row r="3808" spans="10:12" x14ac:dyDescent="0.25">
      <c r="J3808"/>
      <c r="K3808"/>
      <c r="L3808"/>
    </row>
    <row r="3809" spans="10:12" x14ac:dyDescent="0.25">
      <c r="J3809"/>
      <c r="K3809"/>
      <c r="L3809"/>
    </row>
    <row r="3810" spans="10:12" x14ac:dyDescent="0.25">
      <c r="J3810"/>
      <c r="K3810"/>
      <c r="L3810"/>
    </row>
    <row r="3811" spans="10:12" x14ac:dyDescent="0.25">
      <c r="J3811"/>
      <c r="K3811"/>
      <c r="L3811"/>
    </row>
    <row r="3812" spans="10:12" x14ac:dyDescent="0.25">
      <c r="J3812"/>
      <c r="K3812"/>
      <c r="L3812"/>
    </row>
    <row r="3813" spans="10:12" x14ac:dyDescent="0.25">
      <c r="J3813"/>
      <c r="K3813"/>
      <c r="L3813"/>
    </row>
    <row r="3814" spans="10:12" x14ac:dyDescent="0.25">
      <c r="J3814"/>
      <c r="K3814"/>
      <c r="L3814"/>
    </row>
    <row r="3815" spans="10:12" x14ac:dyDescent="0.25">
      <c r="J3815"/>
      <c r="K3815"/>
      <c r="L3815"/>
    </row>
    <row r="3816" spans="10:12" x14ac:dyDescent="0.25">
      <c r="J3816"/>
      <c r="K3816"/>
      <c r="L3816"/>
    </row>
    <row r="3817" spans="10:12" x14ac:dyDescent="0.25">
      <c r="J3817"/>
      <c r="K3817"/>
      <c r="L3817"/>
    </row>
    <row r="3818" spans="10:12" x14ac:dyDescent="0.25">
      <c r="J3818"/>
      <c r="K3818"/>
      <c r="L3818"/>
    </row>
    <row r="3819" spans="10:12" x14ac:dyDescent="0.25">
      <c r="J3819"/>
      <c r="K3819"/>
      <c r="L3819"/>
    </row>
    <row r="3820" spans="10:12" x14ac:dyDescent="0.25">
      <c r="J3820"/>
      <c r="K3820"/>
      <c r="L3820"/>
    </row>
    <row r="3821" spans="10:12" x14ac:dyDescent="0.25">
      <c r="J3821"/>
      <c r="K3821"/>
      <c r="L3821"/>
    </row>
    <row r="3822" spans="10:12" x14ac:dyDescent="0.25">
      <c r="J3822"/>
      <c r="K3822"/>
      <c r="L3822"/>
    </row>
    <row r="3823" spans="10:12" x14ac:dyDescent="0.25">
      <c r="J3823"/>
      <c r="K3823"/>
      <c r="L3823"/>
    </row>
    <row r="3824" spans="10:12" x14ac:dyDescent="0.25">
      <c r="J3824"/>
      <c r="K3824"/>
      <c r="L3824"/>
    </row>
    <row r="3825" spans="10:12" x14ac:dyDescent="0.25">
      <c r="J3825"/>
      <c r="K3825"/>
      <c r="L3825"/>
    </row>
    <row r="3826" spans="10:12" x14ac:dyDescent="0.25">
      <c r="J3826"/>
      <c r="K3826"/>
      <c r="L3826"/>
    </row>
    <row r="3827" spans="10:12" x14ac:dyDescent="0.25">
      <c r="J3827"/>
      <c r="K3827"/>
      <c r="L3827"/>
    </row>
    <row r="3828" spans="10:12" x14ac:dyDescent="0.25">
      <c r="J3828"/>
      <c r="K3828"/>
      <c r="L3828"/>
    </row>
    <row r="3829" spans="10:12" x14ac:dyDescent="0.25">
      <c r="J3829"/>
      <c r="K3829"/>
      <c r="L3829"/>
    </row>
    <row r="3830" spans="10:12" x14ac:dyDescent="0.25">
      <c r="J3830"/>
      <c r="K3830"/>
      <c r="L3830"/>
    </row>
    <row r="3831" spans="10:12" x14ac:dyDescent="0.25">
      <c r="J3831"/>
      <c r="K3831"/>
      <c r="L3831"/>
    </row>
    <row r="3832" spans="10:12" x14ac:dyDescent="0.25">
      <c r="J3832"/>
      <c r="K3832"/>
      <c r="L3832"/>
    </row>
    <row r="3833" spans="10:12" x14ac:dyDescent="0.25">
      <c r="J3833"/>
      <c r="K3833"/>
      <c r="L3833"/>
    </row>
    <row r="3834" spans="10:12" x14ac:dyDescent="0.25">
      <c r="J3834"/>
      <c r="K3834"/>
      <c r="L3834"/>
    </row>
    <row r="3835" spans="10:12" x14ac:dyDescent="0.25">
      <c r="J3835"/>
      <c r="K3835"/>
      <c r="L3835"/>
    </row>
    <row r="3836" spans="10:12" x14ac:dyDescent="0.25">
      <c r="J3836"/>
      <c r="K3836"/>
      <c r="L3836"/>
    </row>
    <row r="3837" spans="10:12" x14ac:dyDescent="0.25">
      <c r="J3837"/>
      <c r="K3837"/>
      <c r="L3837"/>
    </row>
    <row r="3838" spans="10:12" x14ac:dyDescent="0.25">
      <c r="J3838"/>
      <c r="K3838"/>
      <c r="L3838"/>
    </row>
    <row r="3839" spans="10:12" x14ac:dyDescent="0.25">
      <c r="J3839"/>
      <c r="K3839"/>
      <c r="L3839"/>
    </row>
    <row r="3840" spans="10:12" x14ac:dyDescent="0.25">
      <c r="J3840"/>
      <c r="K3840"/>
      <c r="L3840"/>
    </row>
    <row r="3841" spans="10:12" x14ac:dyDescent="0.25">
      <c r="J3841"/>
      <c r="K3841"/>
      <c r="L3841"/>
    </row>
    <row r="3842" spans="10:12" x14ac:dyDescent="0.25">
      <c r="J3842"/>
      <c r="K3842"/>
      <c r="L3842"/>
    </row>
    <row r="3843" spans="10:12" x14ac:dyDescent="0.25">
      <c r="J3843"/>
      <c r="K3843"/>
      <c r="L3843"/>
    </row>
    <row r="3844" spans="10:12" x14ac:dyDescent="0.25">
      <c r="J3844"/>
      <c r="K3844"/>
      <c r="L3844"/>
    </row>
    <row r="3845" spans="10:12" x14ac:dyDescent="0.25">
      <c r="J3845"/>
      <c r="K3845"/>
      <c r="L3845"/>
    </row>
    <row r="3846" spans="10:12" x14ac:dyDescent="0.25">
      <c r="J3846"/>
      <c r="K3846"/>
      <c r="L3846"/>
    </row>
    <row r="3847" spans="10:12" x14ac:dyDescent="0.25">
      <c r="J3847"/>
      <c r="K3847"/>
      <c r="L3847"/>
    </row>
    <row r="3848" spans="10:12" x14ac:dyDescent="0.25">
      <c r="J3848"/>
      <c r="K3848"/>
      <c r="L3848"/>
    </row>
    <row r="3849" spans="10:12" x14ac:dyDescent="0.25">
      <c r="J3849"/>
      <c r="K3849"/>
      <c r="L3849"/>
    </row>
    <row r="3850" spans="10:12" x14ac:dyDescent="0.25">
      <c r="J3850"/>
      <c r="K3850"/>
      <c r="L3850"/>
    </row>
    <row r="3851" spans="10:12" x14ac:dyDescent="0.25">
      <c r="J3851"/>
      <c r="K3851"/>
      <c r="L3851"/>
    </row>
    <row r="3852" spans="10:12" x14ac:dyDescent="0.25">
      <c r="J3852"/>
      <c r="K3852"/>
      <c r="L3852"/>
    </row>
    <row r="3853" spans="10:12" x14ac:dyDescent="0.25">
      <c r="J3853"/>
      <c r="K3853"/>
      <c r="L3853"/>
    </row>
    <row r="3854" spans="10:12" x14ac:dyDescent="0.25">
      <c r="J3854"/>
      <c r="K3854"/>
      <c r="L3854"/>
    </row>
    <row r="3855" spans="10:12" x14ac:dyDescent="0.25">
      <c r="J3855"/>
      <c r="K3855"/>
      <c r="L3855"/>
    </row>
    <row r="3856" spans="10:12" x14ac:dyDescent="0.25">
      <c r="J3856"/>
      <c r="K3856"/>
      <c r="L3856"/>
    </row>
    <row r="3857" spans="10:12" x14ac:dyDescent="0.25">
      <c r="J3857"/>
      <c r="K3857"/>
      <c r="L3857"/>
    </row>
    <row r="3858" spans="10:12" x14ac:dyDescent="0.25">
      <c r="J3858"/>
      <c r="K3858"/>
      <c r="L3858"/>
    </row>
    <row r="3859" spans="10:12" x14ac:dyDescent="0.25">
      <c r="J3859"/>
      <c r="K3859"/>
      <c r="L3859"/>
    </row>
    <row r="3860" spans="10:12" x14ac:dyDescent="0.25">
      <c r="J3860"/>
      <c r="K3860"/>
      <c r="L3860"/>
    </row>
    <row r="3861" spans="10:12" x14ac:dyDescent="0.25">
      <c r="J3861"/>
      <c r="K3861"/>
      <c r="L3861"/>
    </row>
    <row r="3862" spans="10:12" x14ac:dyDescent="0.25">
      <c r="J3862"/>
      <c r="K3862"/>
      <c r="L3862"/>
    </row>
    <row r="3863" spans="10:12" x14ac:dyDescent="0.25">
      <c r="J3863"/>
      <c r="K3863"/>
      <c r="L3863"/>
    </row>
    <row r="3864" spans="10:12" x14ac:dyDescent="0.25">
      <c r="J3864"/>
      <c r="K3864"/>
      <c r="L3864"/>
    </row>
    <row r="3865" spans="10:12" x14ac:dyDescent="0.25">
      <c r="J3865"/>
      <c r="K3865"/>
      <c r="L3865"/>
    </row>
    <row r="3866" spans="10:12" x14ac:dyDescent="0.25">
      <c r="J3866"/>
      <c r="K3866"/>
      <c r="L3866"/>
    </row>
    <row r="3867" spans="10:12" x14ac:dyDescent="0.25">
      <c r="J3867"/>
      <c r="K3867"/>
      <c r="L3867"/>
    </row>
    <row r="3868" spans="10:12" x14ac:dyDescent="0.25">
      <c r="J3868"/>
      <c r="K3868"/>
      <c r="L3868"/>
    </row>
    <row r="3869" spans="10:12" x14ac:dyDescent="0.25">
      <c r="J3869"/>
      <c r="K3869"/>
      <c r="L3869"/>
    </row>
    <row r="3870" spans="10:12" x14ac:dyDescent="0.25">
      <c r="J3870"/>
      <c r="K3870"/>
      <c r="L3870"/>
    </row>
    <row r="3871" spans="10:12" x14ac:dyDescent="0.25">
      <c r="J3871"/>
      <c r="K3871"/>
      <c r="L3871"/>
    </row>
    <row r="3872" spans="10:12" x14ac:dyDescent="0.25">
      <c r="J3872"/>
      <c r="K3872"/>
      <c r="L3872"/>
    </row>
    <row r="3873" spans="10:12" x14ac:dyDescent="0.25">
      <c r="J3873"/>
      <c r="K3873"/>
      <c r="L3873"/>
    </row>
    <row r="3874" spans="10:12" x14ac:dyDescent="0.25">
      <c r="J3874"/>
      <c r="K3874"/>
      <c r="L3874"/>
    </row>
    <row r="3875" spans="10:12" x14ac:dyDescent="0.25">
      <c r="J3875"/>
      <c r="K3875"/>
      <c r="L3875"/>
    </row>
    <row r="3876" spans="10:12" x14ac:dyDescent="0.25">
      <c r="J3876"/>
      <c r="K3876"/>
      <c r="L3876"/>
    </row>
    <row r="3877" spans="10:12" x14ac:dyDescent="0.25">
      <c r="J3877"/>
      <c r="K3877"/>
      <c r="L3877"/>
    </row>
    <row r="3878" spans="10:12" x14ac:dyDescent="0.25">
      <c r="J3878"/>
      <c r="K3878"/>
      <c r="L3878"/>
    </row>
    <row r="3879" spans="10:12" x14ac:dyDescent="0.25">
      <c r="J3879"/>
      <c r="K3879"/>
      <c r="L3879"/>
    </row>
    <row r="3880" spans="10:12" x14ac:dyDescent="0.25">
      <c r="J3880"/>
      <c r="K3880"/>
      <c r="L3880"/>
    </row>
    <row r="3881" spans="10:12" x14ac:dyDescent="0.25">
      <c r="J3881"/>
      <c r="K3881"/>
      <c r="L3881"/>
    </row>
    <row r="3882" spans="10:12" x14ac:dyDescent="0.25">
      <c r="J3882"/>
      <c r="K3882"/>
      <c r="L3882"/>
    </row>
    <row r="3883" spans="10:12" x14ac:dyDescent="0.25">
      <c r="J3883"/>
      <c r="K3883"/>
      <c r="L3883"/>
    </row>
    <row r="3884" spans="10:12" x14ac:dyDescent="0.25">
      <c r="J3884"/>
      <c r="K3884"/>
      <c r="L3884"/>
    </row>
    <row r="3885" spans="10:12" x14ac:dyDescent="0.25">
      <c r="J3885"/>
      <c r="K3885"/>
      <c r="L3885"/>
    </row>
    <row r="3886" spans="10:12" x14ac:dyDescent="0.25">
      <c r="J3886"/>
      <c r="K3886"/>
      <c r="L3886"/>
    </row>
    <row r="3887" spans="10:12" x14ac:dyDescent="0.25">
      <c r="J3887"/>
      <c r="K3887"/>
      <c r="L3887"/>
    </row>
    <row r="3888" spans="10:12" x14ac:dyDescent="0.25">
      <c r="J3888"/>
      <c r="K3888"/>
      <c r="L3888"/>
    </row>
    <row r="3889" spans="10:12" x14ac:dyDescent="0.25">
      <c r="J3889"/>
      <c r="K3889"/>
      <c r="L3889"/>
    </row>
    <row r="3890" spans="10:12" x14ac:dyDescent="0.25">
      <c r="J3890"/>
      <c r="K3890"/>
      <c r="L3890"/>
    </row>
    <row r="3891" spans="10:12" x14ac:dyDescent="0.25">
      <c r="J3891"/>
      <c r="K3891"/>
      <c r="L3891"/>
    </row>
    <row r="3892" spans="10:12" x14ac:dyDescent="0.25">
      <c r="J3892"/>
      <c r="K3892"/>
      <c r="L3892"/>
    </row>
    <row r="3893" spans="10:12" x14ac:dyDescent="0.25">
      <c r="J3893"/>
      <c r="K3893"/>
      <c r="L3893"/>
    </row>
    <row r="3894" spans="10:12" x14ac:dyDescent="0.25">
      <c r="J3894"/>
      <c r="K3894"/>
      <c r="L3894"/>
    </row>
    <row r="3895" spans="10:12" x14ac:dyDescent="0.25">
      <c r="J3895"/>
      <c r="K3895"/>
      <c r="L3895"/>
    </row>
    <row r="3896" spans="10:12" x14ac:dyDescent="0.25">
      <c r="J3896"/>
      <c r="K3896"/>
      <c r="L3896"/>
    </row>
    <row r="3897" spans="10:12" x14ac:dyDescent="0.25">
      <c r="J3897"/>
      <c r="K3897"/>
      <c r="L3897"/>
    </row>
    <row r="3898" spans="10:12" x14ac:dyDescent="0.25">
      <c r="J3898"/>
      <c r="K3898"/>
      <c r="L3898"/>
    </row>
    <row r="3899" spans="10:12" x14ac:dyDescent="0.25">
      <c r="J3899"/>
      <c r="K3899"/>
      <c r="L3899"/>
    </row>
    <row r="3900" spans="10:12" x14ac:dyDescent="0.25">
      <c r="J3900"/>
      <c r="K3900"/>
      <c r="L3900"/>
    </row>
    <row r="3901" spans="10:12" x14ac:dyDescent="0.25">
      <c r="J3901"/>
      <c r="K3901"/>
      <c r="L3901"/>
    </row>
    <row r="3902" spans="10:12" x14ac:dyDescent="0.25">
      <c r="J3902"/>
      <c r="K3902"/>
      <c r="L3902"/>
    </row>
    <row r="3903" spans="10:12" x14ac:dyDescent="0.25">
      <c r="J3903"/>
      <c r="K3903"/>
      <c r="L3903"/>
    </row>
    <row r="3904" spans="10:12" x14ac:dyDescent="0.25">
      <c r="J3904"/>
      <c r="K3904"/>
      <c r="L3904"/>
    </row>
    <row r="3905" spans="10:12" x14ac:dyDescent="0.25">
      <c r="J3905"/>
      <c r="K3905"/>
      <c r="L3905"/>
    </row>
    <row r="3906" spans="10:12" x14ac:dyDescent="0.25">
      <c r="J3906"/>
      <c r="K3906"/>
      <c r="L3906"/>
    </row>
    <row r="3907" spans="10:12" x14ac:dyDescent="0.25">
      <c r="J3907"/>
      <c r="K3907"/>
      <c r="L3907"/>
    </row>
    <row r="3908" spans="10:12" x14ac:dyDescent="0.25">
      <c r="J3908"/>
      <c r="K3908"/>
      <c r="L3908"/>
    </row>
    <row r="3909" spans="10:12" x14ac:dyDescent="0.25">
      <c r="J3909"/>
      <c r="K3909"/>
      <c r="L3909"/>
    </row>
    <row r="3910" spans="10:12" x14ac:dyDescent="0.25">
      <c r="J3910"/>
      <c r="K3910"/>
      <c r="L3910"/>
    </row>
    <row r="3911" spans="10:12" x14ac:dyDescent="0.25">
      <c r="J3911"/>
      <c r="K3911"/>
      <c r="L3911"/>
    </row>
    <row r="3912" spans="10:12" x14ac:dyDescent="0.25">
      <c r="J3912"/>
      <c r="K3912"/>
      <c r="L3912"/>
    </row>
    <row r="3913" spans="10:12" x14ac:dyDescent="0.25">
      <c r="J3913"/>
      <c r="K3913"/>
      <c r="L3913"/>
    </row>
    <row r="3914" spans="10:12" x14ac:dyDescent="0.25">
      <c r="J3914"/>
      <c r="K3914"/>
      <c r="L3914"/>
    </row>
    <row r="3915" spans="10:12" x14ac:dyDescent="0.25">
      <c r="J3915"/>
      <c r="K3915"/>
      <c r="L3915"/>
    </row>
    <row r="3916" spans="10:12" x14ac:dyDescent="0.25">
      <c r="J3916"/>
      <c r="K3916"/>
      <c r="L3916"/>
    </row>
    <row r="3917" spans="10:12" x14ac:dyDescent="0.25">
      <c r="J3917"/>
      <c r="K3917"/>
      <c r="L3917"/>
    </row>
    <row r="3918" spans="10:12" x14ac:dyDescent="0.25">
      <c r="J3918"/>
      <c r="K3918"/>
      <c r="L3918"/>
    </row>
    <row r="3919" spans="10:12" x14ac:dyDescent="0.25">
      <c r="J3919"/>
      <c r="K3919"/>
      <c r="L3919"/>
    </row>
    <row r="3920" spans="10:12" x14ac:dyDescent="0.25">
      <c r="J3920"/>
      <c r="K3920"/>
      <c r="L3920"/>
    </row>
    <row r="3921" spans="10:12" x14ac:dyDescent="0.25">
      <c r="J3921"/>
      <c r="K3921"/>
      <c r="L3921"/>
    </row>
    <row r="3922" spans="10:12" x14ac:dyDescent="0.25">
      <c r="J3922"/>
      <c r="K3922"/>
      <c r="L3922"/>
    </row>
    <row r="3923" spans="10:12" x14ac:dyDescent="0.25">
      <c r="J3923"/>
      <c r="K3923"/>
      <c r="L3923"/>
    </row>
    <row r="3924" spans="10:12" x14ac:dyDescent="0.25">
      <c r="J3924"/>
      <c r="K3924"/>
      <c r="L3924"/>
    </row>
    <row r="3925" spans="10:12" x14ac:dyDescent="0.25">
      <c r="J3925"/>
      <c r="K3925"/>
      <c r="L3925"/>
    </row>
    <row r="3926" spans="10:12" x14ac:dyDescent="0.25">
      <c r="J3926"/>
      <c r="K3926"/>
      <c r="L3926"/>
    </row>
    <row r="3927" spans="10:12" x14ac:dyDescent="0.25">
      <c r="J3927"/>
      <c r="K3927"/>
      <c r="L3927"/>
    </row>
    <row r="3928" spans="10:12" x14ac:dyDescent="0.25">
      <c r="J3928"/>
      <c r="K3928"/>
      <c r="L3928"/>
    </row>
    <row r="3929" spans="10:12" x14ac:dyDescent="0.25">
      <c r="J3929"/>
      <c r="K3929"/>
      <c r="L3929"/>
    </row>
    <row r="3930" spans="10:12" x14ac:dyDescent="0.25">
      <c r="J3930"/>
      <c r="K3930"/>
      <c r="L3930"/>
    </row>
    <row r="3931" spans="10:12" x14ac:dyDescent="0.25">
      <c r="J3931"/>
      <c r="K3931"/>
      <c r="L3931"/>
    </row>
    <row r="3932" spans="10:12" x14ac:dyDescent="0.25">
      <c r="J3932"/>
      <c r="K3932"/>
      <c r="L3932"/>
    </row>
    <row r="3933" spans="10:12" x14ac:dyDescent="0.25">
      <c r="J3933"/>
      <c r="K3933"/>
      <c r="L3933"/>
    </row>
    <row r="3934" spans="10:12" x14ac:dyDescent="0.25">
      <c r="J3934"/>
      <c r="K3934"/>
      <c r="L3934"/>
    </row>
    <row r="3935" spans="10:12" x14ac:dyDescent="0.25">
      <c r="J3935"/>
      <c r="K3935"/>
      <c r="L3935"/>
    </row>
    <row r="3936" spans="10:12" x14ac:dyDescent="0.25">
      <c r="J3936"/>
      <c r="K3936"/>
      <c r="L3936"/>
    </row>
    <row r="3937" spans="10:12" x14ac:dyDescent="0.25">
      <c r="J3937"/>
      <c r="K3937"/>
      <c r="L3937"/>
    </row>
    <row r="3938" spans="10:12" x14ac:dyDescent="0.25">
      <c r="J3938"/>
      <c r="K3938"/>
      <c r="L3938"/>
    </row>
    <row r="3939" spans="10:12" x14ac:dyDescent="0.25">
      <c r="J3939"/>
      <c r="K3939"/>
      <c r="L3939"/>
    </row>
    <row r="3940" spans="10:12" x14ac:dyDescent="0.25">
      <c r="J3940"/>
      <c r="K3940"/>
      <c r="L3940"/>
    </row>
    <row r="3941" spans="10:12" x14ac:dyDescent="0.25">
      <c r="J3941"/>
      <c r="K3941"/>
      <c r="L3941"/>
    </row>
    <row r="3942" spans="10:12" x14ac:dyDescent="0.25">
      <c r="J3942"/>
      <c r="K3942"/>
      <c r="L3942"/>
    </row>
    <row r="3943" spans="10:12" x14ac:dyDescent="0.25">
      <c r="J3943"/>
      <c r="K3943"/>
      <c r="L3943"/>
    </row>
    <row r="3944" spans="10:12" x14ac:dyDescent="0.25">
      <c r="J3944"/>
      <c r="K3944"/>
      <c r="L3944"/>
    </row>
    <row r="3945" spans="10:12" x14ac:dyDescent="0.25">
      <c r="J3945"/>
      <c r="K3945"/>
      <c r="L3945"/>
    </row>
    <row r="3946" spans="10:12" x14ac:dyDescent="0.25">
      <c r="J3946"/>
      <c r="K3946"/>
      <c r="L3946"/>
    </row>
    <row r="3947" spans="10:12" x14ac:dyDescent="0.25">
      <c r="J3947"/>
      <c r="K3947"/>
      <c r="L3947"/>
    </row>
    <row r="3948" spans="10:12" x14ac:dyDescent="0.25">
      <c r="J3948"/>
      <c r="K3948"/>
      <c r="L3948"/>
    </row>
    <row r="3949" spans="10:12" x14ac:dyDescent="0.25">
      <c r="J3949"/>
      <c r="K3949"/>
      <c r="L3949"/>
    </row>
    <row r="3950" spans="10:12" x14ac:dyDescent="0.25">
      <c r="J3950"/>
      <c r="K3950"/>
      <c r="L3950"/>
    </row>
    <row r="3951" spans="10:12" x14ac:dyDescent="0.25">
      <c r="J3951"/>
      <c r="K3951"/>
      <c r="L3951"/>
    </row>
    <row r="3952" spans="10:12" x14ac:dyDescent="0.25">
      <c r="J3952"/>
      <c r="K3952"/>
      <c r="L3952"/>
    </row>
    <row r="3953" spans="10:12" x14ac:dyDescent="0.25">
      <c r="J3953"/>
      <c r="K3953"/>
      <c r="L3953"/>
    </row>
    <row r="3954" spans="10:12" x14ac:dyDescent="0.25">
      <c r="J3954"/>
      <c r="K3954"/>
      <c r="L3954"/>
    </row>
    <row r="3955" spans="10:12" x14ac:dyDescent="0.25">
      <c r="J3955"/>
      <c r="K3955"/>
      <c r="L3955"/>
    </row>
    <row r="3956" spans="10:12" x14ac:dyDescent="0.25">
      <c r="J3956"/>
      <c r="K3956"/>
      <c r="L3956"/>
    </row>
    <row r="3957" spans="10:12" x14ac:dyDescent="0.25">
      <c r="J3957"/>
      <c r="K3957"/>
      <c r="L3957"/>
    </row>
    <row r="3958" spans="10:12" x14ac:dyDescent="0.25">
      <c r="J3958"/>
      <c r="K3958"/>
      <c r="L3958"/>
    </row>
    <row r="3959" spans="10:12" x14ac:dyDescent="0.25">
      <c r="J3959"/>
      <c r="K3959"/>
      <c r="L3959"/>
    </row>
    <row r="3960" spans="10:12" x14ac:dyDescent="0.25">
      <c r="J3960"/>
      <c r="K3960"/>
      <c r="L3960"/>
    </row>
    <row r="3961" spans="10:12" x14ac:dyDescent="0.25">
      <c r="J3961"/>
      <c r="K3961"/>
      <c r="L3961"/>
    </row>
    <row r="3962" spans="10:12" x14ac:dyDescent="0.25">
      <c r="J3962"/>
      <c r="K3962"/>
      <c r="L3962"/>
    </row>
    <row r="3963" spans="10:12" x14ac:dyDescent="0.25">
      <c r="J3963"/>
      <c r="K3963"/>
      <c r="L3963"/>
    </row>
    <row r="3964" spans="10:12" x14ac:dyDescent="0.25">
      <c r="J3964"/>
      <c r="K3964"/>
      <c r="L3964"/>
    </row>
    <row r="3965" spans="10:12" x14ac:dyDescent="0.25">
      <c r="J3965"/>
      <c r="K3965"/>
      <c r="L3965"/>
    </row>
    <row r="3966" spans="10:12" x14ac:dyDescent="0.25">
      <c r="J3966"/>
      <c r="K3966"/>
      <c r="L3966"/>
    </row>
    <row r="3967" spans="10:12" x14ac:dyDescent="0.25">
      <c r="J3967"/>
      <c r="K3967"/>
      <c r="L3967"/>
    </row>
    <row r="3968" spans="10:12" x14ac:dyDescent="0.25">
      <c r="J3968"/>
      <c r="K3968"/>
      <c r="L3968"/>
    </row>
    <row r="3969" spans="10:12" x14ac:dyDescent="0.25">
      <c r="J3969"/>
      <c r="K3969"/>
      <c r="L3969"/>
    </row>
    <row r="3970" spans="10:12" x14ac:dyDescent="0.25">
      <c r="J3970"/>
      <c r="K3970"/>
      <c r="L3970"/>
    </row>
    <row r="3971" spans="10:12" x14ac:dyDescent="0.25">
      <c r="J3971"/>
      <c r="K3971"/>
      <c r="L3971"/>
    </row>
    <row r="3972" spans="10:12" x14ac:dyDescent="0.25">
      <c r="J3972"/>
      <c r="K3972"/>
      <c r="L3972"/>
    </row>
    <row r="3973" spans="10:12" x14ac:dyDescent="0.25">
      <c r="J3973"/>
      <c r="K3973"/>
      <c r="L3973"/>
    </row>
    <row r="3974" spans="10:12" x14ac:dyDescent="0.25">
      <c r="J3974"/>
      <c r="K3974"/>
      <c r="L3974"/>
    </row>
    <row r="3975" spans="10:12" x14ac:dyDescent="0.25">
      <c r="J3975"/>
      <c r="K3975"/>
      <c r="L3975"/>
    </row>
    <row r="3976" spans="10:12" x14ac:dyDescent="0.25">
      <c r="J3976"/>
      <c r="K3976"/>
      <c r="L3976"/>
    </row>
    <row r="3977" spans="10:12" x14ac:dyDescent="0.25">
      <c r="J3977"/>
      <c r="K3977"/>
      <c r="L3977"/>
    </row>
    <row r="3978" spans="10:12" x14ac:dyDescent="0.25">
      <c r="J3978"/>
      <c r="K3978"/>
      <c r="L3978"/>
    </row>
    <row r="3979" spans="10:12" x14ac:dyDescent="0.25">
      <c r="J3979"/>
      <c r="K3979"/>
      <c r="L3979"/>
    </row>
    <row r="3980" spans="10:12" x14ac:dyDescent="0.25">
      <c r="J3980"/>
      <c r="K3980"/>
      <c r="L3980"/>
    </row>
    <row r="3981" spans="10:12" x14ac:dyDescent="0.25">
      <c r="J3981"/>
      <c r="K3981"/>
      <c r="L3981"/>
    </row>
    <row r="3982" spans="10:12" x14ac:dyDescent="0.25">
      <c r="J3982"/>
      <c r="K3982"/>
      <c r="L3982"/>
    </row>
    <row r="3983" spans="10:12" x14ac:dyDescent="0.25">
      <c r="J3983"/>
      <c r="K3983"/>
      <c r="L3983"/>
    </row>
    <row r="3984" spans="10:12" x14ac:dyDescent="0.25">
      <c r="J3984"/>
      <c r="K3984"/>
      <c r="L3984"/>
    </row>
    <row r="3985" spans="10:12" x14ac:dyDescent="0.25">
      <c r="J3985"/>
      <c r="K3985"/>
      <c r="L3985"/>
    </row>
    <row r="3986" spans="10:12" x14ac:dyDescent="0.25">
      <c r="J3986"/>
      <c r="K3986"/>
      <c r="L3986"/>
    </row>
    <row r="3987" spans="10:12" x14ac:dyDescent="0.25">
      <c r="J3987"/>
      <c r="K3987"/>
      <c r="L3987"/>
    </row>
    <row r="3988" spans="10:12" x14ac:dyDescent="0.25">
      <c r="J3988"/>
      <c r="K3988"/>
      <c r="L3988"/>
    </row>
    <row r="3989" spans="10:12" x14ac:dyDescent="0.25">
      <c r="J3989"/>
      <c r="K3989"/>
      <c r="L3989"/>
    </row>
    <row r="3990" spans="10:12" x14ac:dyDescent="0.25">
      <c r="J3990"/>
      <c r="K3990"/>
      <c r="L3990"/>
    </row>
    <row r="3991" spans="10:12" x14ac:dyDescent="0.25">
      <c r="J3991"/>
      <c r="K3991"/>
      <c r="L3991"/>
    </row>
    <row r="3992" spans="10:12" x14ac:dyDescent="0.25">
      <c r="J3992"/>
      <c r="K3992"/>
      <c r="L3992"/>
    </row>
    <row r="3993" spans="10:12" x14ac:dyDescent="0.25">
      <c r="J3993"/>
      <c r="K3993"/>
      <c r="L3993"/>
    </row>
    <row r="3994" spans="10:12" x14ac:dyDescent="0.25">
      <c r="J3994"/>
      <c r="K3994"/>
      <c r="L3994"/>
    </row>
    <row r="3995" spans="10:12" x14ac:dyDescent="0.25">
      <c r="J3995"/>
      <c r="K3995"/>
      <c r="L3995"/>
    </row>
    <row r="3996" spans="10:12" x14ac:dyDescent="0.25">
      <c r="J3996"/>
      <c r="K3996"/>
      <c r="L3996"/>
    </row>
    <row r="3997" spans="10:12" x14ac:dyDescent="0.25">
      <c r="J3997"/>
      <c r="K3997"/>
      <c r="L3997"/>
    </row>
    <row r="3998" spans="10:12" x14ac:dyDescent="0.25">
      <c r="J3998"/>
      <c r="K3998"/>
      <c r="L3998"/>
    </row>
    <row r="3999" spans="10:12" x14ac:dyDescent="0.25">
      <c r="J3999"/>
      <c r="K3999"/>
      <c r="L3999"/>
    </row>
    <row r="4000" spans="10:12" x14ac:dyDescent="0.25">
      <c r="J4000"/>
      <c r="K4000"/>
      <c r="L4000"/>
    </row>
    <row r="4001" spans="10:12" x14ac:dyDescent="0.25">
      <c r="J4001"/>
      <c r="K4001"/>
      <c r="L4001"/>
    </row>
    <row r="4002" spans="10:12" x14ac:dyDescent="0.25">
      <c r="J4002"/>
      <c r="K4002"/>
      <c r="L4002"/>
    </row>
    <row r="4003" spans="10:12" x14ac:dyDescent="0.25">
      <c r="J4003"/>
      <c r="K4003"/>
      <c r="L4003"/>
    </row>
    <row r="4004" spans="10:12" x14ac:dyDescent="0.25">
      <c r="J4004"/>
      <c r="K4004"/>
      <c r="L4004"/>
    </row>
    <row r="4005" spans="10:12" x14ac:dyDescent="0.25">
      <c r="J4005"/>
      <c r="K4005"/>
      <c r="L4005"/>
    </row>
    <row r="4006" spans="10:12" x14ac:dyDescent="0.25">
      <c r="J4006"/>
      <c r="K4006"/>
      <c r="L4006"/>
    </row>
    <row r="4007" spans="10:12" x14ac:dyDescent="0.25">
      <c r="J4007"/>
      <c r="K4007"/>
      <c r="L4007"/>
    </row>
    <row r="4008" spans="10:12" x14ac:dyDescent="0.25">
      <c r="J4008"/>
      <c r="K4008"/>
      <c r="L4008"/>
    </row>
    <row r="4009" spans="10:12" x14ac:dyDescent="0.25">
      <c r="J4009"/>
      <c r="K4009"/>
      <c r="L4009"/>
    </row>
    <row r="4010" spans="10:12" x14ac:dyDescent="0.25">
      <c r="J4010"/>
      <c r="K4010"/>
      <c r="L4010"/>
    </row>
    <row r="4011" spans="10:12" x14ac:dyDescent="0.25">
      <c r="J4011"/>
      <c r="K4011"/>
      <c r="L4011"/>
    </row>
    <row r="4012" spans="10:12" x14ac:dyDescent="0.25">
      <c r="J4012"/>
      <c r="K4012"/>
      <c r="L4012"/>
    </row>
    <row r="4013" spans="10:12" x14ac:dyDescent="0.25">
      <c r="J4013"/>
      <c r="K4013"/>
      <c r="L4013"/>
    </row>
    <row r="4014" spans="10:12" x14ac:dyDescent="0.25">
      <c r="J4014"/>
      <c r="K4014"/>
      <c r="L4014"/>
    </row>
    <row r="4015" spans="10:12" x14ac:dyDescent="0.25">
      <c r="J4015"/>
      <c r="K4015"/>
      <c r="L4015"/>
    </row>
    <row r="4016" spans="10:12" x14ac:dyDescent="0.25">
      <c r="J4016"/>
      <c r="K4016"/>
      <c r="L4016"/>
    </row>
    <row r="4017" spans="10:12" x14ac:dyDescent="0.25">
      <c r="J4017"/>
      <c r="K4017"/>
      <c r="L4017"/>
    </row>
    <row r="4018" spans="10:12" x14ac:dyDescent="0.25">
      <c r="J4018"/>
      <c r="K4018"/>
      <c r="L4018"/>
    </row>
    <row r="4019" spans="10:12" x14ac:dyDescent="0.25">
      <c r="J4019"/>
      <c r="K4019"/>
      <c r="L4019"/>
    </row>
    <row r="4020" spans="10:12" x14ac:dyDescent="0.25">
      <c r="J4020"/>
      <c r="K4020"/>
      <c r="L4020"/>
    </row>
    <row r="4021" spans="10:12" x14ac:dyDescent="0.25">
      <c r="J4021"/>
      <c r="K4021"/>
      <c r="L4021"/>
    </row>
    <row r="4022" spans="10:12" x14ac:dyDescent="0.25">
      <c r="J4022"/>
      <c r="K4022"/>
      <c r="L4022"/>
    </row>
    <row r="4023" spans="10:12" x14ac:dyDescent="0.25">
      <c r="J4023"/>
      <c r="K4023"/>
      <c r="L4023"/>
    </row>
    <row r="4024" spans="10:12" x14ac:dyDescent="0.25">
      <c r="J4024"/>
      <c r="K4024"/>
      <c r="L4024"/>
    </row>
    <row r="4025" spans="10:12" x14ac:dyDescent="0.25">
      <c r="J4025"/>
      <c r="K4025"/>
      <c r="L4025"/>
    </row>
    <row r="4026" spans="10:12" x14ac:dyDescent="0.25">
      <c r="J4026"/>
      <c r="K4026"/>
      <c r="L4026"/>
    </row>
    <row r="4027" spans="10:12" x14ac:dyDescent="0.25">
      <c r="J4027"/>
      <c r="K4027"/>
      <c r="L4027"/>
    </row>
    <row r="4028" spans="10:12" x14ac:dyDescent="0.25">
      <c r="J4028"/>
      <c r="K4028"/>
      <c r="L4028"/>
    </row>
    <row r="4029" spans="10:12" x14ac:dyDescent="0.25">
      <c r="J4029"/>
      <c r="K4029"/>
      <c r="L4029"/>
    </row>
    <row r="4030" spans="10:12" x14ac:dyDescent="0.25">
      <c r="J4030"/>
      <c r="K4030"/>
      <c r="L4030"/>
    </row>
    <row r="4031" spans="10:12" x14ac:dyDescent="0.25">
      <c r="J4031"/>
      <c r="K4031"/>
      <c r="L4031"/>
    </row>
    <row r="4032" spans="10:12" x14ac:dyDescent="0.25">
      <c r="J4032"/>
      <c r="K4032"/>
      <c r="L4032"/>
    </row>
    <row r="4033" spans="10:12" x14ac:dyDescent="0.25">
      <c r="J4033"/>
      <c r="K4033"/>
      <c r="L4033"/>
    </row>
    <row r="4034" spans="10:12" x14ac:dyDescent="0.25">
      <c r="J4034"/>
      <c r="K4034"/>
      <c r="L4034"/>
    </row>
    <row r="4035" spans="10:12" x14ac:dyDescent="0.25">
      <c r="J4035"/>
      <c r="K4035"/>
      <c r="L4035"/>
    </row>
    <row r="4036" spans="10:12" x14ac:dyDescent="0.25">
      <c r="J4036"/>
      <c r="K4036"/>
      <c r="L4036"/>
    </row>
    <row r="4037" spans="10:12" x14ac:dyDescent="0.25">
      <c r="J4037"/>
      <c r="K4037"/>
      <c r="L4037"/>
    </row>
    <row r="4038" spans="10:12" x14ac:dyDescent="0.25">
      <c r="J4038"/>
      <c r="K4038"/>
      <c r="L4038"/>
    </row>
    <row r="4039" spans="10:12" x14ac:dyDescent="0.25">
      <c r="J4039"/>
      <c r="K4039"/>
      <c r="L4039"/>
    </row>
    <row r="4040" spans="10:12" x14ac:dyDescent="0.25">
      <c r="J4040"/>
      <c r="K4040"/>
      <c r="L4040"/>
    </row>
    <row r="4041" spans="10:12" x14ac:dyDescent="0.25">
      <c r="J4041"/>
      <c r="K4041"/>
      <c r="L4041"/>
    </row>
    <row r="4042" spans="10:12" x14ac:dyDescent="0.25">
      <c r="J4042"/>
      <c r="K4042"/>
      <c r="L4042"/>
    </row>
    <row r="4043" spans="10:12" x14ac:dyDescent="0.25">
      <c r="J4043"/>
      <c r="K4043"/>
      <c r="L4043"/>
    </row>
    <row r="4044" spans="10:12" x14ac:dyDescent="0.25">
      <c r="J4044"/>
      <c r="K4044"/>
      <c r="L4044"/>
    </row>
    <row r="4045" spans="10:12" x14ac:dyDescent="0.25">
      <c r="J4045"/>
      <c r="K4045"/>
      <c r="L4045"/>
    </row>
    <row r="4046" spans="10:12" x14ac:dyDescent="0.25">
      <c r="J4046"/>
      <c r="K4046"/>
      <c r="L4046"/>
    </row>
    <row r="4047" spans="10:12" x14ac:dyDescent="0.25">
      <c r="J4047"/>
      <c r="K4047"/>
      <c r="L4047"/>
    </row>
    <row r="4048" spans="10:12" x14ac:dyDescent="0.25">
      <c r="J4048"/>
      <c r="K4048"/>
      <c r="L4048"/>
    </row>
    <row r="4049" spans="10:12" x14ac:dyDescent="0.25">
      <c r="J4049"/>
      <c r="K4049"/>
      <c r="L4049"/>
    </row>
    <row r="4050" spans="10:12" x14ac:dyDescent="0.25">
      <c r="J4050"/>
      <c r="K4050"/>
      <c r="L4050"/>
    </row>
    <row r="4051" spans="10:12" x14ac:dyDescent="0.25">
      <c r="J4051"/>
      <c r="K4051"/>
      <c r="L4051"/>
    </row>
    <row r="4052" spans="10:12" x14ac:dyDescent="0.25">
      <c r="J4052"/>
      <c r="K4052"/>
      <c r="L4052"/>
    </row>
    <row r="4053" spans="10:12" x14ac:dyDescent="0.25">
      <c r="J4053"/>
      <c r="K4053"/>
      <c r="L4053"/>
    </row>
    <row r="4054" spans="10:12" x14ac:dyDescent="0.25">
      <c r="J4054"/>
      <c r="K4054"/>
      <c r="L4054"/>
    </row>
    <row r="4055" spans="10:12" x14ac:dyDescent="0.25">
      <c r="J4055"/>
      <c r="K4055"/>
      <c r="L4055"/>
    </row>
    <row r="4056" spans="10:12" x14ac:dyDescent="0.25">
      <c r="J4056"/>
      <c r="K4056"/>
      <c r="L4056"/>
    </row>
    <row r="4057" spans="10:12" x14ac:dyDescent="0.25">
      <c r="J4057"/>
      <c r="K4057"/>
      <c r="L4057"/>
    </row>
    <row r="4058" spans="10:12" x14ac:dyDescent="0.25">
      <c r="J4058"/>
      <c r="K4058"/>
      <c r="L4058"/>
    </row>
    <row r="4059" spans="10:12" x14ac:dyDescent="0.25">
      <c r="J4059"/>
      <c r="K4059"/>
      <c r="L4059"/>
    </row>
    <row r="4060" spans="10:12" x14ac:dyDescent="0.25">
      <c r="J4060"/>
      <c r="K4060"/>
      <c r="L4060"/>
    </row>
    <row r="4061" spans="10:12" x14ac:dyDescent="0.25">
      <c r="J4061"/>
      <c r="K4061"/>
      <c r="L4061"/>
    </row>
    <row r="4062" spans="10:12" x14ac:dyDescent="0.25">
      <c r="J4062"/>
      <c r="K4062"/>
      <c r="L4062"/>
    </row>
    <row r="4063" spans="10:12" x14ac:dyDescent="0.25">
      <c r="J4063"/>
      <c r="K4063"/>
      <c r="L4063"/>
    </row>
    <row r="4064" spans="10:12" x14ac:dyDescent="0.25">
      <c r="J4064"/>
      <c r="K4064"/>
      <c r="L4064"/>
    </row>
    <row r="4065" spans="10:12" x14ac:dyDescent="0.25">
      <c r="J4065"/>
      <c r="K4065"/>
      <c r="L4065"/>
    </row>
    <row r="4066" spans="10:12" x14ac:dyDescent="0.25">
      <c r="J4066"/>
      <c r="K4066"/>
      <c r="L4066"/>
    </row>
    <row r="4067" spans="10:12" x14ac:dyDescent="0.25">
      <c r="J4067"/>
      <c r="K4067"/>
      <c r="L4067"/>
    </row>
    <row r="4068" spans="10:12" x14ac:dyDescent="0.25">
      <c r="J4068"/>
      <c r="K4068"/>
      <c r="L4068"/>
    </row>
    <row r="4069" spans="10:12" x14ac:dyDescent="0.25">
      <c r="J4069"/>
      <c r="K4069"/>
      <c r="L4069"/>
    </row>
    <row r="4070" spans="10:12" x14ac:dyDescent="0.25">
      <c r="J4070"/>
      <c r="K4070"/>
      <c r="L4070"/>
    </row>
    <row r="4071" spans="10:12" x14ac:dyDescent="0.25">
      <c r="J4071"/>
      <c r="K4071"/>
      <c r="L4071"/>
    </row>
    <row r="4072" spans="10:12" x14ac:dyDescent="0.25">
      <c r="J4072"/>
      <c r="K4072"/>
      <c r="L4072"/>
    </row>
    <row r="4073" spans="10:12" x14ac:dyDescent="0.25">
      <c r="J4073"/>
      <c r="K4073"/>
      <c r="L4073"/>
    </row>
    <row r="4074" spans="10:12" x14ac:dyDescent="0.25">
      <c r="J4074"/>
      <c r="K4074"/>
      <c r="L4074"/>
    </row>
    <row r="4075" spans="10:12" x14ac:dyDescent="0.25">
      <c r="J4075"/>
      <c r="K4075"/>
      <c r="L4075"/>
    </row>
    <row r="4076" spans="10:12" x14ac:dyDescent="0.25">
      <c r="J4076"/>
      <c r="K4076"/>
      <c r="L4076"/>
    </row>
    <row r="4077" spans="10:12" x14ac:dyDescent="0.25">
      <c r="J4077"/>
      <c r="K4077"/>
      <c r="L4077"/>
    </row>
    <row r="4078" spans="10:12" x14ac:dyDescent="0.25">
      <c r="J4078"/>
      <c r="K4078"/>
      <c r="L4078"/>
    </row>
    <row r="4079" spans="10:12" x14ac:dyDescent="0.25">
      <c r="J4079"/>
      <c r="K4079"/>
      <c r="L4079"/>
    </row>
    <row r="4080" spans="10:12" x14ac:dyDescent="0.25">
      <c r="J4080"/>
      <c r="K4080"/>
      <c r="L4080"/>
    </row>
    <row r="4081" spans="10:12" x14ac:dyDescent="0.25">
      <c r="J4081"/>
      <c r="K4081"/>
      <c r="L4081"/>
    </row>
    <row r="4082" spans="10:12" x14ac:dyDescent="0.25">
      <c r="J4082"/>
      <c r="K4082"/>
      <c r="L4082"/>
    </row>
    <row r="4083" spans="10:12" x14ac:dyDescent="0.25">
      <c r="J4083"/>
      <c r="K4083"/>
      <c r="L4083"/>
    </row>
    <row r="4084" spans="10:12" x14ac:dyDescent="0.25">
      <c r="J4084"/>
      <c r="K4084"/>
      <c r="L4084"/>
    </row>
    <row r="4085" spans="10:12" x14ac:dyDescent="0.25">
      <c r="J4085"/>
      <c r="K4085"/>
      <c r="L4085"/>
    </row>
    <row r="4086" spans="10:12" x14ac:dyDescent="0.25">
      <c r="J4086"/>
      <c r="K4086"/>
      <c r="L4086"/>
    </row>
    <row r="4087" spans="10:12" x14ac:dyDescent="0.25">
      <c r="J4087"/>
      <c r="K4087"/>
      <c r="L4087"/>
    </row>
    <row r="4088" spans="10:12" x14ac:dyDescent="0.25">
      <c r="J4088"/>
      <c r="K4088"/>
      <c r="L4088"/>
    </row>
    <row r="4089" spans="10:12" x14ac:dyDescent="0.25">
      <c r="J4089"/>
      <c r="K4089"/>
      <c r="L4089"/>
    </row>
    <row r="4090" spans="10:12" x14ac:dyDescent="0.25">
      <c r="J4090"/>
      <c r="K4090"/>
      <c r="L4090"/>
    </row>
    <row r="4091" spans="10:12" x14ac:dyDescent="0.25">
      <c r="J4091"/>
      <c r="K4091"/>
      <c r="L4091"/>
    </row>
    <row r="4092" spans="10:12" x14ac:dyDescent="0.25">
      <c r="J4092"/>
      <c r="K4092"/>
      <c r="L4092"/>
    </row>
    <row r="4093" spans="10:12" x14ac:dyDescent="0.25">
      <c r="J4093"/>
      <c r="K4093"/>
      <c r="L4093"/>
    </row>
    <row r="4094" spans="10:12" x14ac:dyDescent="0.25">
      <c r="J4094"/>
      <c r="K4094"/>
      <c r="L4094"/>
    </row>
    <row r="4095" spans="10:12" x14ac:dyDescent="0.25">
      <c r="J4095"/>
      <c r="K4095"/>
      <c r="L4095"/>
    </row>
    <row r="4096" spans="10:12" x14ac:dyDescent="0.25">
      <c r="J4096"/>
      <c r="K4096"/>
      <c r="L4096"/>
    </row>
    <row r="4097" spans="10:12" x14ac:dyDescent="0.25">
      <c r="J4097"/>
      <c r="K4097"/>
      <c r="L4097"/>
    </row>
    <row r="4098" spans="10:12" x14ac:dyDescent="0.25">
      <c r="J4098"/>
      <c r="K4098"/>
      <c r="L4098"/>
    </row>
    <row r="4099" spans="10:12" x14ac:dyDescent="0.25">
      <c r="J4099"/>
      <c r="K4099"/>
      <c r="L4099"/>
    </row>
    <row r="4100" spans="10:12" x14ac:dyDescent="0.25">
      <c r="J4100"/>
      <c r="K4100"/>
      <c r="L4100"/>
    </row>
    <row r="4101" spans="10:12" x14ac:dyDescent="0.25">
      <c r="J4101"/>
      <c r="K4101"/>
      <c r="L4101"/>
    </row>
    <row r="4102" spans="10:12" x14ac:dyDescent="0.25">
      <c r="J4102"/>
      <c r="K4102"/>
      <c r="L4102"/>
    </row>
    <row r="4103" spans="10:12" x14ac:dyDescent="0.25">
      <c r="J4103"/>
      <c r="K4103"/>
      <c r="L4103"/>
    </row>
    <row r="4104" spans="10:12" x14ac:dyDescent="0.25">
      <c r="J4104"/>
      <c r="K4104"/>
      <c r="L4104"/>
    </row>
    <row r="4105" spans="10:12" x14ac:dyDescent="0.25">
      <c r="J4105"/>
      <c r="K4105"/>
      <c r="L4105"/>
    </row>
    <row r="4106" spans="10:12" x14ac:dyDescent="0.25">
      <c r="J4106"/>
      <c r="K4106"/>
      <c r="L4106"/>
    </row>
    <row r="4107" spans="10:12" x14ac:dyDescent="0.25">
      <c r="J4107"/>
      <c r="K4107"/>
      <c r="L4107"/>
    </row>
    <row r="4108" spans="10:12" x14ac:dyDescent="0.25">
      <c r="J4108"/>
      <c r="K4108"/>
      <c r="L4108"/>
    </row>
    <row r="4109" spans="10:12" x14ac:dyDescent="0.25">
      <c r="J4109"/>
      <c r="K4109"/>
      <c r="L4109"/>
    </row>
    <row r="4110" spans="10:12" x14ac:dyDescent="0.25">
      <c r="J4110"/>
      <c r="K4110"/>
      <c r="L4110"/>
    </row>
    <row r="4111" spans="10:12" x14ac:dyDescent="0.25">
      <c r="J4111"/>
      <c r="K4111"/>
      <c r="L4111"/>
    </row>
    <row r="4112" spans="10:12" x14ac:dyDescent="0.25">
      <c r="J4112"/>
      <c r="K4112"/>
      <c r="L4112"/>
    </row>
    <row r="4113" spans="10:12" x14ac:dyDescent="0.25">
      <c r="J4113"/>
      <c r="K4113"/>
      <c r="L4113"/>
    </row>
    <row r="4114" spans="10:12" x14ac:dyDescent="0.25">
      <c r="J4114"/>
      <c r="K4114"/>
      <c r="L4114"/>
    </row>
    <row r="4115" spans="10:12" x14ac:dyDescent="0.25">
      <c r="J4115"/>
      <c r="K4115"/>
      <c r="L4115"/>
    </row>
    <row r="4116" spans="10:12" x14ac:dyDescent="0.25">
      <c r="J4116"/>
      <c r="K4116"/>
      <c r="L4116"/>
    </row>
    <row r="4117" spans="10:12" x14ac:dyDescent="0.25">
      <c r="J4117"/>
      <c r="K4117"/>
      <c r="L4117"/>
    </row>
    <row r="4118" spans="10:12" x14ac:dyDescent="0.25">
      <c r="J4118"/>
      <c r="K4118"/>
      <c r="L4118"/>
    </row>
    <row r="4119" spans="10:12" x14ac:dyDescent="0.25">
      <c r="J4119"/>
      <c r="K4119"/>
      <c r="L4119"/>
    </row>
    <row r="4120" spans="10:12" x14ac:dyDescent="0.25">
      <c r="J4120"/>
      <c r="K4120"/>
      <c r="L4120"/>
    </row>
    <row r="4121" spans="10:12" x14ac:dyDescent="0.25">
      <c r="J4121"/>
      <c r="K4121"/>
      <c r="L4121"/>
    </row>
    <row r="4122" spans="10:12" x14ac:dyDescent="0.25">
      <c r="J4122"/>
      <c r="K4122"/>
      <c r="L4122"/>
    </row>
    <row r="4123" spans="10:12" x14ac:dyDescent="0.25">
      <c r="J4123"/>
      <c r="K4123"/>
      <c r="L4123"/>
    </row>
    <row r="4124" spans="10:12" x14ac:dyDescent="0.25">
      <c r="J4124"/>
      <c r="K4124"/>
      <c r="L4124"/>
    </row>
    <row r="4125" spans="10:12" x14ac:dyDescent="0.25">
      <c r="J4125"/>
      <c r="K4125"/>
      <c r="L4125"/>
    </row>
    <row r="4126" spans="10:12" x14ac:dyDescent="0.25">
      <c r="J4126"/>
      <c r="K4126"/>
      <c r="L4126"/>
    </row>
    <row r="4127" spans="10:12" x14ac:dyDescent="0.25">
      <c r="J4127"/>
      <c r="K4127"/>
      <c r="L4127"/>
    </row>
    <row r="4128" spans="10:12" x14ac:dyDescent="0.25">
      <c r="J4128"/>
      <c r="K4128"/>
      <c r="L4128"/>
    </row>
    <row r="4129" spans="10:12" x14ac:dyDescent="0.25">
      <c r="J4129"/>
      <c r="K4129"/>
      <c r="L4129"/>
    </row>
    <row r="4130" spans="10:12" x14ac:dyDescent="0.25">
      <c r="J4130"/>
      <c r="K4130"/>
      <c r="L4130"/>
    </row>
    <row r="4131" spans="10:12" x14ac:dyDescent="0.25">
      <c r="J4131"/>
      <c r="K4131"/>
      <c r="L4131"/>
    </row>
    <row r="4132" spans="10:12" x14ac:dyDescent="0.25">
      <c r="J4132"/>
      <c r="K4132"/>
      <c r="L4132"/>
    </row>
    <row r="4133" spans="10:12" x14ac:dyDescent="0.25">
      <c r="J4133"/>
      <c r="K4133"/>
      <c r="L4133"/>
    </row>
    <row r="4134" spans="10:12" x14ac:dyDescent="0.25">
      <c r="J4134"/>
      <c r="K4134"/>
      <c r="L4134"/>
    </row>
    <row r="4135" spans="10:12" x14ac:dyDescent="0.25">
      <c r="J4135"/>
      <c r="K4135"/>
      <c r="L4135"/>
    </row>
    <row r="4136" spans="10:12" x14ac:dyDescent="0.25">
      <c r="J4136"/>
      <c r="K4136"/>
      <c r="L4136"/>
    </row>
    <row r="4137" spans="10:12" x14ac:dyDescent="0.25">
      <c r="J4137"/>
      <c r="K4137"/>
      <c r="L4137"/>
    </row>
    <row r="4138" spans="10:12" x14ac:dyDescent="0.25">
      <c r="J4138"/>
      <c r="K4138"/>
      <c r="L4138"/>
    </row>
    <row r="4139" spans="10:12" x14ac:dyDescent="0.25">
      <c r="J4139"/>
      <c r="K4139"/>
      <c r="L4139"/>
    </row>
    <row r="4140" spans="10:12" x14ac:dyDescent="0.25">
      <c r="J4140"/>
      <c r="K4140"/>
      <c r="L4140"/>
    </row>
    <row r="4141" spans="10:12" x14ac:dyDescent="0.25">
      <c r="J4141"/>
      <c r="K4141"/>
      <c r="L4141"/>
    </row>
    <row r="4142" spans="10:12" x14ac:dyDescent="0.25">
      <c r="J4142"/>
      <c r="K4142"/>
      <c r="L4142"/>
    </row>
    <row r="4143" spans="10:12" x14ac:dyDescent="0.25">
      <c r="J4143"/>
      <c r="K4143"/>
      <c r="L4143"/>
    </row>
    <row r="4144" spans="10:12" x14ac:dyDescent="0.25">
      <c r="J4144"/>
      <c r="K4144"/>
      <c r="L4144"/>
    </row>
    <row r="4145" spans="10:12" x14ac:dyDescent="0.25">
      <c r="J4145"/>
      <c r="K4145"/>
      <c r="L4145"/>
    </row>
    <row r="4146" spans="10:12" x14ac:dyDescent="0.25">
      <c r="J4146"/>
      <c r="K4146"/>
      <c r="L4146"/>
    </row>
    <row r="4147" spans="10:12" x14ac:dyDescent="0.25">
      <c r="J4147"/>
      <c r="K4147"/>
      <c r="L4147"/>
    </row>
    <row r="4148" spans="10:12" x14ac:dyDescent="0.25">
      <c r="J4148"/>
      <c r="K4148"/>
      <c r="L4148"/>
    </row>
    <row r="4149" spans="10:12" x14ac:dyDescent="0.25">
      <c r="J4149"/>
      <c r="K4149"/>
      <c r="L4149"/>
    </row>
    <row r="4150" spans="10:12" x14ac:dyDescent="0.25">
      <c r="J4150"/>
      <c r="K4150"/>
      <c r="L4150"/>
    </row>
    <row r="4151" spans="10:12" x14ac:dyDescent="0.25">
      <c r="J4151"/>
      <c r="K4151"/>
      <c r="L4151"/>
    </row>
    <row r="4152" spans="10:12" x14ac:dyDescent="0.25">
      <c r="J4152"/>
      <c r="K4152"/>
      <c r="L4152"/>
    </row>
    <row r="4153" spans="10:12" x14ac:dyDescent="0.25">
      <c r="J4153"/>
      <c r="K4153"/>
      <c r="L4153"/>
    </row>
    <row r="4154" spans="10:12" x14ac:dyDescent="0.25">
      <c r="J4154"/>
      <c r="K4154"/>
      <c r="L4154"/>
    </row>
    <row r="4155" spans="10:12" x14ac:dyDescent="0.25">
      <c r="J4155"/>
      <c r="K4155"/>
      <c r="L4155"/>
    </row>
    <row r="4156" spans="10:12" x14ac:dyDescent="0.25">
      <c r="J4156"/>
      <c r="K4156"/>
      <c r="L4156"/>
    </row>
    <row r="4157" spans="10:12" x14ac:dyDescent="0.25">
      <c r="J4157"/>
      <c r="K4157"/>
      <c r="L4157"/>
    </row>
    <row r="4158" spans="10:12" x14ac:dyDescent="0.25">
      <c r="J4158"/>
      <c r="K4158"/>
      <c r="L4158"/>
    </row>
    <row r="4159" spans="10:12" x14ac:dyDescent="0.25">
      <c r="J4159"/>
      <c r="K4159"/>
      <c r="L4159"/>
    </row>
    <row r="4160" spans="10:12" x14ac:dyDescent="0.25">
      <c r="J4160"/>
      <c r="K4160"/>
      <c r="L4160"/>
    </row>
    <row r="4161" spans="10:12" x14ac:dyDescent="0.25">
      <c r="J4161"/>
      <c r="K4161"/>
      <c r="L4161"/>
    </row>
    <row r="4162" spans="10:12" x14ac:dyDescent="0.25">
      <c r="J4162"/>
      <c r="K4162"/>
      <c r="L4162"/>
    </row>
    <row r="4163" spans="10:12" x14ac:dyDescent="0.25">
      <c r="J4163"/>
      <c r="K4163"/>
      <c r="L4163"/>
    </row>
    <row r="4164" spans="10:12" x14ac:dyDescent="0.25">
      <c r="J4164"/>
      <c r="K4164"/>
      <c r="L4164"/>
    </row>
    <row r="4165" spans="10:12" x14ac:dyDescent="0.25">
      <c r="J4165"/>
      <c r="K4165"/>
      <c r="L4165"/>
    </row>
    <row r="4166" spans="10:12" x14ac:dyDescent="0.25">
      <c r="J4166"/>
      <c r="K4166"/>
      <c r="L4166"/>
    </row>
    <row r="4167" spans="10:12" x14ac:dyDescent="0.25">
      <c r="J4167"/>
      <c r="K4167"/>
      <c r="L4167"/>
    </row>
    <row r="4168" spans="10:12" x14ac:dyDescent="0.25">
      <c r="J4168"/>
      <c r="K4168"/>
      <c r="L4168"/>
    </row>
    <row r="4169" spans="10:12" x14ac:dyDescent="0.25">
      <c r="J4169"/>
      <c r="K4169"/>
      <c r="L4169"/>
    </row>
    <row r="4170" spans="10:12" x14ac:dyDescent="0.25">
      <c r="J4170"/>
      <c r="K4170"/>
      <c r="L4170"/>
    </row>
    <row r="4171" spans="10:12" x14ac:dyDescent="0.25">
      <c r="J4171"/>
      <c r="K4171"/>
      <c r="L4171"/>
    </row>
    <row r="4172" spans="10:12" x14ac:dyDescent="0.25">
      <c r="J4172"/>
      <c r="K4172"/>
      <c r="L4172"/>
    </row>
    <row r="4173" spans="10:12" x14ac:dyDescent="0.25">
      <c r="J4173"/>
      <c r="K4173"/>
      <c r="L4173"/>
    </row>
    <row r="4174" spans="10:12" x14ac:dyDescent="0.25">
      <c r="J4174"/>
      <c r="K4174"/>
      <c r="L4174"/>
    </row>
    <row r="4175" spans="10:12" x14ac:dyDescent="0.25">
      <c r="J4175"/>
      <c r="K4175"/>
      <c r="L4175"/>
    </row>
    <row r="4176" spans="10:12" x14ac:dyDescent="0.25">
      <c r="J4176"/>
      <c r="K4176"/>
      <c r="L4176"/>
    </row>
    <row r="4177" spans="10:12" x14ac:dyDescent="0.25">
      <c r="J4177"/>
      <c r="K4177"/>
      <c r="L4177"/>
    </row>
    <row r="4178" spans="10:12" x14ac:dyDescent="0.25">
      <c r="J4178"/>
      <c r="K4178"/>
      <c r="L4178"/>
    </row>
    <row r="4179" spans="10:12" x14ac:dyDescent="0.25">
      <c r="J4179"/>
      <c r="K4179"/>
      <c r="L4179"/>
    </row>
    <row r="4180" spans="10:12" x14ac:dyDescent="0.25">
      <c r="J4180"/>
      <c r="K4180"/>
      <c r="L4180"/>
    </row>
    <row r="4181" spans="10:12" x14ac:dyDescent="0.25">
      <c r="J4181"/>
      <c r="K4181"/>
      <c r="L4181"/>
    </row>
    <row r="4182" spans="10:12" x14ac:dyDescent="0.25">
      <c r="J4182"/>
      <c r="K4182"/>
      <c r="L4182"/>
    </row>
    <row r="4183" spans="10:12" x14ac:dyDescent="0.25">
      <c r="J4183"/>
      <c r="K4183"/>
      <c r="L4183"/>
    </row>
    <row r="4184" spans="10:12" x14ac:dyDescent="0.25">
      <c r="J4184"/>
      <c r="K4184"/>
      <c r="L4184"/>
    </row>
    <row r="4185" spans="10:12" x14ac:dyDescent="0.25">
      <c r="J4185"/>
      <c r="K4185"/>
      <c r="L4185"/>
    </row>
    <row r="4186" spans="10:12" x14ac:dyDescent="0.25">
      <c r="J4186"/>
      <c r="K4186"/>
      <c r="L4186"/>
    </row>
    <row r="4187" spans="10:12" x14ac:dyDescent="0.25">
      <c r="J4187"/>
      <c r="K4187"/>
      <c r="L4187"/>
    </row>
    <row r="4188" spans="10:12" x14ac:dyDescent="0.25">
      <c r="J4188"/>
      <c r="K4188"/>
      <c r="L4188"/>
    </row>
    <row r="4189" spans="10:12" x14ac:dyDescent="0.25">
      <c r="J4189"/>
      <c r="K4189"/>
      <c r="L4189"/>
    </row>
    <row r="4190" spans="10:12" x14ac:dyDescent="0.25">
      <c r="J4190"/>
      <c r="K4190"/>
      <c r="L4190"/>
    </row>
    <row r="4191" spans="10:12" x14ac:dyDescent="0.25">
      <c r="J4191"/>
      <c r="K4191"/>
      <c r="L4191"/>
    </row>
    <row r="4192" spans="10:12" x14ac:dyDescent="0.25">
      <c r="J4192"/>
      <c r="K4192"/>
      <c r="L4192"/>
    </row>
    <row r="4193" spans="10:12" x14ac:dyDescent="0.25">
      <c r="J4193"/>
      <c r="K4193"/>
      <c r="L4193"/>
    </row>
    <row r="4194" spans="10:12" x14ac:dyDescent="0.25">
      <c r="J4194"/>
      <c r="K4194"/>
      <c r="L4194"/>
    </row>
    <row r="4195" spans="10:12" x14ac:dyDescent="0.25">
      <c r="J4195"/>
      <c r="K4195"/>
      <c r="L4195"/>
    </row>
    <row r="4196" spans="10:12" x14ac:dyDescent="0.25">
      <c r="J4196"/>
      <c r="K4196"/>
      <c r="L4196"/>
    </row>
    <row r="4197" spans="10:12" x14ac:dyDescent="0.25">
      <c r="J4197"/>
      <c r="K4197"/>
      <c r="L4197"/>
    </row>
    <row r="4198" spans="10:12" x14ac:dyDescent="0.25">
      <c r="J4198"/>
      <c r="K4198"/>
      <c r="L4198"/>
    </row>
    <row r="4199" spans="10:12" x14ac:dyDescent="0.25">
      <c r="J4199"/>
      <c r="K4199"/>
      <c r="L4199"/>
    </row>
    <row r="4200" spans="10:12" x14ac:dyDescent="0.25">
      <c r="J4200"/>
      <c r="K4200"/>
      <c r="L4200"/>
    </row>
    <row r="4201" spans="10:12" x14ac:dyDescent="0.25">
      <c r="J4201"/>
      <c r="K4201"/>
      <c r="L4201"/>
    </row>
    <row r="4202" spans="10:12" x14ac:dyDescent="0.25">
      <c r="J4202"/>
      <c r="K4202"/>
      <c r="L4202"/>
    </row>
    <row r="4203" spans="10:12" x14ac:dyDescent="0.25">
      <c r="J4203"/>
      <c r="K4203"/>
      <c r="L4203"/>
    </row>
    <row r="4204" spans="10:12" x14ac:dyDescent="0.25">
      <c r="J4204"/>
      <c r="K4204"/>
      <c r="L4204"/>
    </row>
    <row r="4205" spans="10:12" x14ac:dyDescent="0.25">
      <c r="J4205"/>
      <c r="K4205"/>
      <c r="L4205"/>
    </row>
    <row r="4206" spans="10:12" x14ac:dyDescent="0.25">
      <c r="J4206"/>
      <c r="K4206"/>
      <c r="L4206"/>
    </row>
    <row r="4207" spans="10:12" x14ac:dyDescent="0.25">
      <c r="J4207"/>
      <c r="K4207"/>
      <c r="L4207"/>
    </row>
    <row r="4208" spans="10:12" x14ac:dyDescent="0.25">
      <c r="J4208"/>
      <c r="K4208"/>
      <c r="L4208"/>
    </row>
    <row r="4209" spans="10:12" x14ac:dyDescent="0.25">
      <c r="J4209"/>
      <c r="K4209"/>
      <c r="L4209"/>
    </row>
    <row r="4210" spans="10:12" x14ac:dyDescent="0.25">
      <c r="J4210"/>
      <c r="K4210"/>
      <c r="L4210"/>
    </row>
    <row r="4211" spans="10:12" x14ac:dyDescent="0.25">
      <c r="J4211"/>
      <c r="K4211"/>
      <c r="L4211"/>
    </row>
    <row r="4212" spans="10:12" x14ac:dyDescent="0.25">
      <c r="J4212"/>
      <c r="K4212"/>
      <c r="L4212"/>
    </row>
    <row r="4213" spans="10:12" x14ac:dyDescent="0.25">
      <c r="J4213"/>
      <c r="K4213"/>
      <c r="L4213"/>
    </row>
    <row r="4214" spans="10:12" x14ac:dyDescent="0.25">
      <c r="J4214"/>
      <c r="K4214"/>
      <c r="L4214"/>
    </row>
    <row r="4215" spans="10:12" x14ac:dyDescent="0.25">
      <c r="J4215"/>
      <c r="K4215"/>
      <c r="L4215"/>
    </row>
    <row r="4216" spans="10:12" x14ac:dyDescent="0.25">
      <c r="J4216"/>
      <c r="K4216"/>
      <c r="L4216"/>
    </row>
    <row r="4217" spans="10:12" x14ac:dyDescent="0.25">
      <c r="J4217"/>
      <c r="K4217"/>
      <c r="L4217"/>
    </row>
    <row r="4218" spans="10:12" x14ac:dyDescent="0.25">
      <c r="J4218"/>
      <c r="K4218"/>
      <c r="L4218"/>
    </row>
    <row r="4219" spans="10:12" x14ac:dyDescent="0.25">
      <c r="J4219"/>
      <c r="K4219"/>
      <c r="L4219"/>
    </row>
    <row r="4220" spans="10:12" x14ac:dyDescent="0.25">
      <c r="J4220"/>
      <c r="K4220"/>
      <c r="L4220"/>
    </row>
    <row r="4221" spans="10:12" x14ac:dyDescent="0.25">
      <c r="J4221"/>
      <c r="K4221"/>
      <c r="L4221"/>
    </row>
    <row r="4222" spans="10:12" x14ac:dyDescent="0.25">
      <c r="J4222"/>
      <c r="K4222"/>
      <c r="L4222"/>
    </row>
    <row r="4223" spans="10:12" x14ac:dyDescent="0.25">
      <c r="J4223"/>
      <c r="K4223"/>
      <c r="L4223"/>
    </row>
    <row r="4224" spans="10:12" x14ac:dyDescent="0.25">
      <c r="J4224"/>
      <c r="K4224"/>
      <c r="L4224"/>
    </row>
    <row r="4225" spans="10:12" x14ac:dyDescent="0.25">
      <c r="J4225"/>
      <c r="K4225"/>
      <c r="L4225"/>
    </row>
    <row r="4226" spans="10:12" x14ac:dyDescent="0.25">
      <c r="J4226"/>
      <c r="K4226"/>
      <c r="L4226"/>
    </row>
    <row r="4227" spans="10:12" x14ac:dyDescent="0.25">
      <c r="J4227"/>
      <c r="K4227"/>
      <c r="L4227"/>
    </row>
    <row r="4228" spans="10:12" x14ac:dyDescent="0.25">
      <c r="J4228"/>
      <c r="K4228"/>
      <c r="L4228"/>
    </row>
    <row r="4229" spans="10:12" x14ac:dyDescent="0.25">
      <c r="J4229"/>
      <c r="K4229"/>
      <c r="L4229"/>
    </row>
    <row r="4230" spans="10:12" x14ac:dyDescent="0.25">
      <c r="J4230"/>
      <c r="K4230"/>
      <c r="L4230"/>
    </row>
    <row r="4231" spans="10:12" x14ac:dyDescent="0.25">
      <c r="J4231"/>
      <c r="K4231"/>
      <c r="L4231"/>
    </row>
    <row r="4232" spans="10:12" x14ac:dyDescent="0.25">
      <c r="J4232"/>
      <c r="K4232"/>
      <c r="L4232"/>
    </row>
    <row r="4233" spans="10:12" x14ac:dyDescent="0.25">
      <c r="J4233"/>
      <c r="K4233"/>
      <c r="L4233"/>
    </row>
    <row r="4234" spans="10:12" x14ac:dyDescent="0.25">
      <c r="J4234"/>
      <c r="K4234"/>
      <c r="L4234"/>
    </row>
    <row r="4235" spans="10:12" x14ac:dyDescent="0.25">
      <c r="J4235"/>
      <c r="K4235"/>
      <c r="L4235"/>
    </row>
    <row r="4236" spans="10:12" x14ac:dyDescent="0.25">
      <c r="J4236"/>
      <c r="K4236"/>
      <c r="L4236"/>
    </row>
    <row r="4237" spans="10:12" x14ac:dyDescent="0.25">
      <c r="J4237"/>
      <c r="K4237"/>
      <c r="L4237"/>
    </row>
    <row r="4238" spans="10:12" x14ac:dyDescent="0.25">
      <c r="J4238"/>
      <c r="K4238"/>
      <c r="L4238"/>
    </row>
    <row r="4239" spans="10:12" x14ac:dyDescent="0.25">
      <c r="J4239"/>
      <c r="K4239"/>
      <c r="L4239"/>
    </row>
    <row r="4240" spans="10:12" x14ac:dyDescent="0.25">
      <c r="J4240"/>
      <c r="K4240"/>
      <c r="L4240"/>
    </row>
    <row r="4241" spans="10:12" x14ac:dyDescent="0.25">
      <c r="J4241"/>
      <c r="K4241"/>
      <c r="L4241"/>
    </row>
    <row r="4242" spans="10:12" x14ac:dyDescent="0.25">
      <c r="J4242"/>
      <c r="K4242"/>
      <c r="L4242"/>
    </row>
    <row r="4243" spans="10:12" x14ac:dyDescent="0.25">
      <c r="J4243"/>
      <c r="K4243"/>
      <c r="L4243"/>
    </row>
    <row r="4244" spans="10:12" x14ac:dyDescent="0.25">
      <c r="J4244"/>
      <c r="K4244"/>
      <c r="L4244"/>
    </row>
    <row r="4245" spans="10:12" x14ac:dyDescent="0.25">
      <c r="J4245"/>
      <c r="K4245"/>
      <c r="L4245"/>
    </row>
    <row r="4246" spans="10:12" x14ac:dyDescent="0.25">
      <c r="J4246"/>
      <c r="K4246"/>
      <c r="L4246"/>
    </row>
    <row r="4247" spans="10:12" x14ac:dyDescent="0.25">
      <c r="J4247"/>
      <c r="K4247"/>
      <c r="L4247"/>
    </row>
    <row r="4248" spans="10:12" x14ac:dyDescent="0.25">
      <c r="J4248"/>
      <c r="K4248"/>
      <c r="L4248"/>
    </row>
    <row r="4249" spans="10:12" x14ac:dyDescent="0.25">
      <c r="J4249"/>
      <c r="K4249"/>
      <c r="L4249"/>
    </row>
    <row r="4250" spans="10:12" x14ac:dyDescent="0.25">
      <c r="J4250"/>
      <c r="K4250"/>
      <c r="L4250"/>
    </row>
    <row r="4251" spans="10:12" x14ac:dyDescent="0.25">
      <c r="J4251"/>
      <c r="K4251"/>
      <c r="L4251"/>
    </row>
    <row r="4252" spans="10:12" x14ac:dyDescent="0.25">
      <c r="J4252"/>
      <c r="K4252"/>
      <c r="L4252"/>
    </row>
    <row r="4253" spans="10:12" x14ac:dyDescent="0.25">
      <c r="J4253"/>
      <c r="K4253"/>
      <c r="L4253"/>
    </row>
    <row r="4254" spans="10:12" x14ac:dyDescent="0.25">
      <c r="J4254"/>
      <c r="K4254"/>
      <c r="L4254"/>
    </row>
    <row r="4255" spans="10:12" x14ac:dyDescent="0.25">
      <c r="J4255"/>
      <c r="K4255"/>
      <c r="L4255"/>
    </row>
    <row r="4256" spans="10:12" x14ac:dyDescent="0.25">
      <c r="J4256"/>
      <c r="K4256"/>
      <c r="L4256"/>
    </row>
    <row r="4257" spans="10:12" x14ac:dyDescent="0.25">
      <c r="J4257"/>
      <c r="K4257"/>
      <c r="L4257"/>
    </row>
    <row r="4258" spans="10:12" x14ac:dyDescent="0.25">
      <c r="J4258"/>
      <c r="K4258"/>
      <c r="L4258"/>
    </row>
    <row r="4259" spans="10:12" x14ac:dyDescent="0.25">
      <c r="J4259"/>
      <c r="K4259"/>
      <c r="L4259"/>
    </row>
    <row r="4260" spans="10:12" x14ac:dyDescent="0.25">
      <c r="J4260"/>
      <c r="K4260"/>
      <c r="L4260"/>
    </row>
    <row r="4261" spans="10:12" x14ac:dyDescent="0.25">
      <c r="J4261"/>
      <c r="K4261"/>
      <c r="L4261"/>
    </row>
    <row r="4262" spans="10:12" x14ac:dyDescent="0.25">
      <c r="J4262"/>
      <c r="K4262"/>
      <c r="L4262"/>
    </row>
    <row r="4263" spans="10:12" x14ac:dyDescent="0.25">
      <c r="J4263"/>
      <c r="K4263"/>
      <c r="L4263"/>
    </row>
    <row r="4264" spans="10:12" x14ac:dyDescent="0.25">
      <c r="J4264"/>
      <c r="K4264"/>
      <c r="L4264"/>
    </row>
    <row r="4265" spans="10:12" x14ac:dyDescent="0.25">
      <c r="J4265"/>
      <c r="K4265"/>
      <c r="L4265"/>
    </row>
    <row r="4266" spans="10:12" x14ac:dyDescent="0.25">
      <c r="J4266"/>
      <c r="K4266"/>
      <c r="L4266"/>
    </row>
    <row r="4267" spans="10:12" x14ac:dyDescent="0.25">
      <c r="J4267"/>
      <c r="K4267"/>
      <c r="L4267"/>
    </row>
    <row r="4268" spans="10:12" x14ac:dyDescent="0.25">
      <c r="J4268"/>
      <c r="K4268"/>
      <c r="L4268"/>
    </row>
    <row r="4269" spans="10:12" x14ac:dyDescent="0.25">
      <c r="J4269"/>
      <c r="K4269"/>
      <c r="L4269"/>
    </row>
    <row r="4270" spans="10:12" x14ac:dyDescent="0.25">
      <c r="J4270"/>
      <c r="K4270"/>
      <c r="L4270"/>
    </row>
    <row r="4271" spans="10:12" x14ac:dyDescent="0.25">
      <c r="J4271"/>
      <c r="K4271"/>
      <c r="L4271"/>
    </row>
    <row r="4272" spans="10:12" x14ac:dyDescent="0.25">
      <c r="J4272"/>
      <c r="K4272"/>
      <c r="L4272"/>
    </row>
    <row r="4273" spans="10:12" x14ac:dyDescent="0.25">
      <c r="J4273"/>
      <c r="K4273"/>
      <c r="L4273"/>
    </row>
    <row r="4274" spans="10:12" x14ac:dyDescent="0.25">
      <c r="J4274"/>
      <c r="K4274"/>
      <c r="L4274"/>
    </row>
    <row r="4275" spans="10:12" x14ac:dyDescent="0.25">
      <c r="J4275"/>
      <c r="K4275"/>
      <c r="L4275"/>
    </row>
    <row r="4276" spans="10:12" x14ac:dyDescent="0.25">
      <c r="J4276"/>
      <c r="K4276"/>
      <c r="L4276"/>
    </row>
    <row r="4277" spans="10:12" x14ac:dyDescent="0.25">
      <c r="J4277"/>
      <c r="K4277"/>
      <c r="L4277"/>
    </row>
    <row r="4278" spans="10:12" x14ac:dyDescent="0.25">
      <c r="J4278"/>
      <c r="K4278"/>
      <c r="L4278"/>
    </row>
    <row r="4279" spans="10:12" x14ac:dyDescent="0.25">
      <c r="J4279"/>
      <c r="K4279"/>
      <c r="L4279"/>
    </row>
    <row r="4280" spans="10:12" x14ac:dyDescent="0.25">
      <c r="J4280"/>
      <c r="K4280"/>
      <c r="L4280"/>
    </row>
    <row r="4281" spans="10:12" x14ac:dyDescent="0.25">
      <c r="J4281"/>
      <c r="K4281"/>
      <c r="L4281"/>
    </row>
    <row r="4282" spans="10:12" x14ac:dyDescent="0.25">
      <c r="J4282"/>
      <c r="K4282"/>
      <c r="L4282"/>
    </row>
    <row r="4283" spans="10:12" x14ac:dyDescent="0.25">
      <c r="J4283"/>
      <c r="K4283"/>
      <c r="L4283"/>
    </row>
    <row r="4284" spans="10:12" x14ac:dyDescent="0.25">
      <c r="J4284"/>
      <c r="K4284"/>
      <c r="L4284"/>
    </row>
    <row r="4285" spans="10:12" x14ac:dyDescent="0.25">
      <c r="J4285"/>
      <c r="K4285"/>
      <c r="L4285"/>
    </row>
    <row r="4286" spans="10:12" x14ac:dyDescent="0.25">
      <c r="J4286"/>
      <c r="K4286"/>
      <c r="L4286"/>
    </row>
    <row r="4287" spans="10:12" x14ac:dyDescent="0.25">
      <c r="J4287"/>
      <c r="K4287"/>
      <c r="L4287"/>
    </row>
    <row r="4288" spans="10:12" x14ac:dyDescent="0.25">
      <c r="J4288"/>
      <c r="K4288"/>
      <c r="L4288"/>
    </row>
    <row r="4289" spans="10:12" x14ac:dyDescent="0.25">
      <c r="J4289"/>
      <c r="K4289"/>
      <c r="L4289"/>
    </row>
    <row r="4290" spans="10:12" x14ac:dyDescent="0.25">
      <c r="J4290"/>
      <c r="K4290"/>
      <c r="L4290"/>
    </row>
    <row r="4291" spans="10:12" x14ac:dyDescent="0.25">
      <c r="J4291"/>
      <c r="K4291"/>
      <c r="L4291"/>
    </row>
    <row r="4292" spans="10:12" x14ac:dyDescent="0.25">
      <c r="J4292"/>
      <c r="K4292"/>
      <c r="L4292"/>
    </row>
    <row r="4293" spans="10:12" x14ac:dyDescent="0.25">
      <c r="J4293"/>
      <c r="K4293"/>
      <c r="L4293"/>
    </row>
    <row r="4294" spans="10:12" x14ac:dyDescent="0.25">
      <c r="J4294"/>
      <c r="K4294"/>
      <c r="L4294"/>
    </row>
    <row r="4295" spans="10:12" x14ac:dyDescent="0.25">
      <c r="J4295"/>
      <c r="K4295"/>
      <c r="L4295"/>
    </row>
    <row r="4296" spans="10:12" x14ac:dyDescent="0.25">
      <c r="J4296"/>
      <c r="K4296"/>
      <c r="L4296"/>
    </row>
    <row r="4297" spans="10:12" x14ac:dyDescent="0.25">
      <c r="J4297"/>
      <c r="K4297"/>
      <c r="L4297"/>
    </row>
    <row r="4298" spans="10:12" x14ac:dyDescent="0.25">
      <c r="J4298"/>
      <c r="K4298"/>
      <c r="L4298"/>
    </row>
    <row r="4299" spans="10:12" x14ac:dyDescent="0.25">
      <c r="J4299"/>
      <c r="K4299"/>
      <c r="L4299"/>
    </row>
    <row r="4300" spans="10:12" x14ac:dyDescent="0.25">
      <c r="J4300"/>
      <c r="K4300"/>
      <c r="L4300"/>
    </row>
    <row r="4301" spans="10:12" x14ac:dyDescent="0.25">
      <c r="J4301"/>
      <c r="K4301"/>
      <c r="L4301"/>
    </row>
    <row r="4302" spans="10:12" x14ac:dyDescent="0.25">
      <c r="J4302"/>
      <c r="K4302"/>
      <c r="L4302"/>
    </row>
    <row r="4303" spans="10:12" x14ac:dyDescent="0.25">
      <c r="J4303"/>
      <c r="K4303"/>
      <c r="L4303"/>
    </row>
    <row r="4304" spans="10:12" x14ac:dyDescent="0.25">
      <c r="J4304"/>
      <c r="K4304"/>
      <c r="L4304"/>
    </row>
    <row r="4305" spans="10:12" x14ac:dyDescent="0.25">
      <c r="J4305"/>
      <c r="K4305"/>
      <c r="L4305"/>
    </row>
    <row r="4306" spans="10:12" x14ac:dyDescent="0.25">
      <c r="J4306"/>
      <c r="K4306"/>
      <c r="L4306"/>
    </row>
    <row r="4307" spans="10:12" x14ac:dyDescent="0.25">
      <c r="J4307"/>
      <c r="K4307"/>
      <c r="L4307"/>
    </row>
    <row r="4308" spans="10:12" x14ac:dyDescent="0.25">
      <c r="J4308"/>
      <c r="K4308"/>
      <c r="L4308"/>
    </row>
    <row r="4309" spans="10:12" x14ac:dyDescent="0.25">
      <c r="J4309"/>
      <c r="K4309"/>
      <c r="L4309"/>
    </row>
    <row r="4310" spans="10:12" x14ac:dyDescent="0.25">
      <c r="J4310"/>
      <c r="K4310"/>
      <c r="L4310"/>
    </row>
    <row r="4311" spans="10:12" x14ac:dyDescent="0.25">
      <c r="J4311"/>
      <c r="K4311"/>
      <c r="L4311"/>
    </row>
    <row r="4312" spans="10:12" x14ac:dyDescent="0.25">
      <c r="J4312"/>
      <c r="K4312"/>
      <c r="L4312"/>
    </row>
    <row r="4313" spans="10:12" x14ac:dyDescent="0.25">
      <c r="J4313"/>
      <c r="K4313"/>
      <c r="L4313"/>
    </row>
    <row r="4314" spans="10:12" x14ac:dyDescent="0.25">
      <c r="J4314"/>
      <c r="K4314"/>
      <c r="L4314"/>
    </row>
    <row r="4315" spans="10:12" x14ac:dyDescent="0.25">
      <c r="J4315"/>
      <c r="K4315"/>
      <c r="L4315"/>
    </row>
    <row r="4316" spans="10:12" x14ac:dyDescent="0.25">
      <c r="J4316"/>
      <c r="K4316"/>
      <c r="L4316"/>
    </row>
    <row r="4317" spans="10:12" x14ac:dyDescent="0.25">
      <c r="J4317"/>
      <c r="K4317"/>
      <c r="L4317"/>
    </row>
    <row r="4318" spans="10:12" x14ac:dyDescent="0.25">
      <c r="J4318"/>
      <c r="K4318"/>
      <c r="L4318"/>
    </row>
    <row r="4319" spans="10:12" x14ac:dyDescent="0.25">
      <c r="J4319"/>
      <c r="K4319"/>
      <c r="L4319"/>
    </row>
    <row r="4320" spans="10:12" x14ac:dyDescent="0.25">
      <c r="J4320"/>
      <c r="K4320"/>
      <c r="L4320"/>
    </row>
    <row r="4321" spans="10:12" x14ac:dyDescent="0.25">
      <c r="J4321"/>
      <c r="K4321"/>
      <c r="L4321"/>
    </row>
    <row r="4322" spans="10:12" x14ac:dyDescent="0.25">
      <c r="J4322"/>
      <c r="K4322"/>
      <c r="L4322"/>
    </row>
    <row r="4323" spans="10:12" x14ac:dyDescent="0.25">
      <c r="J4323"/>
      <c r="K4323"/>
      <c r="L4323"/>
    </row>
    <row r="4324" spans="10:12" x14ac:dyDescent="0.25">
      <c r="J4324"/>
      <c r="K4324"/>
      <c r="L4324"/>
    </row>
    <row r="4325" spans="10:12" x14ac:dyDescent="0.25">
      <c r="J4325"/>
      <c r="K4325"/>
      <c r="L4325"/>
    </row>
    <row r="4326" spans="10:12" x14ac:dyDescent="0.25">
      <c r="J4326"/>
      <c r="K4326"/>
      <c r="L4326"/>
    </row>
    <row r="4327" spans="10:12" x14ac:dyDescent="0.25">
      <c r="J4327"/>
      <c r="K4327"/>
      <c r="L4327"/>
    </row>
    <row r="4328" spans="10:12" x14ac:dyDescent="0.25">
      <c r="J4328"/>
      <c r="K4328"/>
      <c r="L4328"/>
    </row>
    <row r="4329" spans="10:12" x14ac:dyDescent="0.25">
      <c r="J4329"/>
      <c r="K4329"/>
      <c r="L4329"/>
    </row>
    <row r="4330" spans="10:12" x14ac:dyDescent="0.25">
      <c r="J4330"/>
      <c r="K4330"/>
      <c r="L4330"/>
    </row>
    <row r="4331" spans="10:12" x14ac:dyDescent="0.25">
      <c r="J4331"/>
      <c r="K4331"/>
      <c r="L4331"/>
    </row>
    <row r="4332" spans="10:12" x14ac:dyDescent="0.25">
      <c r="J4332"/>
      <c r="K4332"/>
      <c r="L4332"/>
    </row>
    <row r="4333" spans="10:12" x14ac:dyDescent="0.25">
      <c r="J4333"/>
      <c r="K4333"/>
      <c r="L4333"/>
    </row>
    <row r="4334" spans="10:12" x14ac:dyDescent="0.25">
      <c r="J4334"/>
      <c r="K4334"/>
      <c r="L4334"/>
    </row>
    <row r="4335" spans="10:12" x14ac:dyDescent="0.25">
      <c r="J4335"/>
      <c r="K4335"/>
      <c r="L4335"/>
    </row>
    <row r="4336" spans="10:12" x14ac:dyDescent="0.25">
      <c r="J4336"/>
      <c r="K4336"/>
      <c r="L4336"/>
    </row>
    <row r="4337" spans="10:12" x14ac:dyDescent="0.25">
      <c r="J4337"/>
      <c r="K4337"/>
      <c r="L4337"/>
    </row>
    <row r="4338" spans="10:12" x14ac:dyDescent="0.25">
      <c r="J4338"/>
      <c r="K4338"/>
      <c r="L4338"/>
    </row>
    <row r="4339" spans="10:12" x14ac:dyDescent="0.25">
      <c r="J4339"/>
      <c r="K4339"/>
      <c r="L4339"/>
    </row>
    <row r="4340" spans="10:12" x14ac:dyDescent="0.25">
      <c r="J4340"/>
      <c r="K4340"/>
      <c r="L4340"/>
    </row>
    <row r="4341" spans="10:12" x14ac:dyDescent="0.25">
      <c r="J4341"/>
      <c r="K4341"/>
      <c r="L4341"/>
    </row>
    <row r="4342" spans="10:12" x14ac:dyDescent="0.25">
      <c r="J4342"/>
      <c r="K4342"/>
      <c r="L4342"/>
    </row>
    <row r="4343" spans="10:12" x14ac:dyDescent="0.25">
      <c r="J4343"/>
      <c r="K4343"/>
      <c r="L4343"/>
    </row>
    <row r="4344" spans="10:12" x14ac:dyDescent="0.25">
      <c r="J4344"/>
      <c r="K4344"/>
      <c r="L4344"/>
    </row>
    <row r="4345" spans="10:12" x14ac:dyDescent="0.25">
      <c r="J4345"/>
      <c r="K4345"/>
      <c r="L4345"/>
    </row>
    <row r="4346" spans="10:12" x14ac:dyDescent="0.25">
      <c r="J4346"/>
      <c r="K4346"/>
      <c r="L4346"/>
    </row>
    <row r="4347" spans="10:12" x14ac:dyDescent="0.25">
      <c r="J4347"/>
      <c r="K4347"/>
      <c r="L4347"/>
    </row>
    <row r="4348" spans="10:12" x14ac:dyDescent="0.25">
      <c r="J4348"/>
      <c r="K4348"/>
      <c r="L4348"/>
    </row>
    <row r="4349" spans="10:12" x14ac:dyDescent="0.25">
      <c r="J4349"/>
      <c r="K4349"/>
      <c r="L4349"/>
    </row>
    <row r="4350" spans="10:12" x14ac:dyDescent="0.25">
      <c r="J4350"/>
      <c r="K4350"/>
      <c r="L4350"/>
    </row>
    <row r="4351" spans="10:12" x14ac:dyDescent="0.25">
      <c r="J4351"/>
      <c r="K4351"/>
      <c r="L4351"/>
    </row>
    <row r="4352" spans="10:12" x14ac:dyDescent="0.25">
      <c r="J4352"/>
      <c r="K4352"/>
      <c r="L4352"/>
    </row>
    <row r="4353" spans="10:12" x14ac:dyDescent="0.25">
      <c r="J4353"/>
      <c r="K4353"/>
      <c r="L4353"/>
    </row>
    <row r="4354" spans="10:12" x14ac:dyDescent="0.25">
      <c r="J4354"/>
      <c r="K4354"/>
      <c r="L4354"/>
    </row>
    <row r="4355" spans="10:12" x14ac:dyDescent="0.25">
      <c r="J4355"/>
      <c r="K4355"/>
      <c r="L4355"/>
    </row>
    <row r="4356" spans="10:12" x14ac:dyDescent="0.25">
      <c r="J4356"/>
      <c r="K4356"/>
      <c r="L4356"/>
    </row>
    <row r="4357" spans="10:12" x14ac:dyDescent="0.25">
      <c r="J4357"/>
      <c r="K4357"/>
      <c r="L4357"/>
    </row>
    <row r="4358" spans="10:12" x14ac:dyDescent="0.25">
      <c r="J4358"/>
      <c r="K4358"/>
      <c r="L4358"/>
    </row>
    <row r="4359" spans="10:12" x14ac:dyDescent="0.25">
      <c r="J4359"/>
      <c r="K4359"/>
      <c r="L4359"/>
    </row>
    <row r="4360" spans="10:12" x14ac:dyDescent="0.25">
      <c r="J4360"/>
      <c r="K4360"/>
      <c r="L4360"/>
    </row>
    <row r="4361" spans="10:12" x14ac:dyDescent="0.25">
      <c r="J4361"/>
      <c r="K4361"/>
      <c r="L4361"/>
    </row>
    <row r="4362" spans="10:12" x14ac:dyDescent="0.25">
      <c r="J4362"/>
      <c r="K4362"/>
      <c r="L4362"/>
    </row>
    <row r="4363" spans="10:12" x14ac:dyDescent="0.25">
      <c r="J4363"/>
      <c r="K4363"/>
      <c r="L4363"/>
    </row>
    <row r="4364" spans="10:12" x14ac:dyDescent="0.25">
      <c r="J4364"/>
      <c r="K4364"/>
      <c r="L4364"/>
    </row>
    <row r="4365" spans="10:12" x14ac:dyDescent="0.25">
      <c r="J4365"/>
      <c r="K4365"/>
      <c r="L4365"/>
    </row>
    <row r="4366" spans="10:12" x14ac:dyDescent="0.25">
      <c r="J4366"/>
      <c r="K4366"/>
      <c r="L4366"/>
    </row>
    <row r="4367" spans="10:12" x14ac:dyDescent="0.25">
      <c r="J4367"/>
      <c r="K4367"/>
      <c r="L4367"/>
    </row>
    <row r="4368" spans="10:12" x14ac:dyDescent="0.25">
      <c r="J4368"/>
      <c r="K4368"/>
      <c r="L4368"/>
    </row>
    <row r="4369" spans="10:12" x14ac:dyDescent="0.25">
      <c r="J4369"/>
      <c r="K4369"/>
      <c r="L4369"/>
    </row>
    <row r="4370" spans="10:12" x14ac:dyDescent="0.25">
      <c r="J4370"/>
      <c r="K4370"/>
      <c r="L4370"/>
    </row>
    <row r="4371" spans="10:12" x14ac:dyDescent="0.25">
      <c r="J4371"/>
      <c r="K4371"/>
      <c r="L4371"/>
    </row>
    <row r="4372" spans="10:12" x14ac:dyDescent="0.25">
      <c r="J4372"/>
      <c r="K4372"/>
      <c r="L4372"/>
    </row>
    <row r="4373" spans="10:12" x14ac:dyDescent="0.25">
      <c r="J4373"/>
      <c r="K4373"/>
      <c r="L4373"/>
    </row>
    <row r="4374" spans="10:12" x14ac:dyDescent="0.25">
      <c r="J4374"/>
      <c r="K4374"/>
      <c r="L4374"/>
    </row>
    <row r="4375" spans="10:12" x14ac:dyDescent="0.25">
      <c r="J4375"/>
      <c r="K4375"/>
      <c r="L4375"/>
    </row>
    <row r="4376" spans="10:12" x14ac:dyDescent="0.25">
      <c r="J4376"/>
      <c r="K4376"/>
      <c r="L4376"/>
    </row>
    <row r="4377" spans="10:12" x14ac:dyDescent="0.25">
      <c r="J4377"/>
      <c r="K4377"/>
      <c r="L4377"/>
    </row>
    <row r="4378" spans="10:12" x14ac:dyDescent="0.25">
      <c r="J4378"/>
      <c r="K4378"/>
      <c r="L4378"/>
    </row>
    <row r="4379" spans="10:12" x14ac:dyDescent="0.25">
      <c r="J4379"/>
      <c r="K4379"/>
      <c r="L4379"/>
    </row>
    <row r="4380" spans="10:12" x14ac:dyDescent="0.25">
      <c r="J4380"/>
      <c r="K4380"/>
      <c r="L4380"/>
    </row>
    <row r="4381" spans="10:12" x14ac:dyDescent="0.25">
      <c r="J4381"/>
      <c r="K4381"/>
      <c r="L4381"/>
    </row>
    <row r="4382" spans="10:12" x14ac:dyDescent="0.25">
      <c r="J4382"/>
      <c r="K4382"/>
      <c r="L4382"/>
    </row>
    <row r="4383" spans="10:12" x14ac:dyDescent="0.25">
      <c r="J4383"/>
      <c r="K4383"/>
      <c r="L4383"/>
    </row>
    <row r="4384" spans="10:12" x14ac:dyDescent="0.25">
      <c r="J4384"/>
      <c r="K4384"/>
      <c r="L4384"/>
    </row>
    <row r="4385" spans="10:12" x14ac:dyDescent="0.25">
      <c r="J4385"/>
      <c r="K4385"/>
      <c r="L4385"/>
    </row>
    <row r="4386" spans="10:12" x14ac:dyDescent="0.25">
      <c r="J4386"/>
      <c r="K4386"/>
      <c r="L4386"/>
    </row>
    <row r="4387" spans="10:12" x14ac:dyDescent="0.25">
      <c r="J4387"/>
      <c r="K4387"/>
      <c r="L4387"/>
    </row>
    <row r="4388" spans="10:12" x14ac:dyDescent="0.25">
      <c r="J4388"/>
      <c r="K4388"/>
      <c r="L4388"/>
    </row>
    <row r="4389" spans="10:12" x14ac:dyDescent="0.25">
      <c r="J4389"/>
      <c r="K4389"/>
      <c r="L4389"/>
    </row>
    <row r="4390" spans="10:12" x14ac:dyDescent="0.25">
      <c r="J4390"/>
      <c r="K4390"/>
      <c r="L4390"/>
    </row>
    <row r="4391" spans="10:12" x14ac:dyDescent="0.25">
      <c r="J4391"/>
      <c r="K4391"/>
      <c r="L4391"/>
    </row>
    <row r="4392" spans="10:12" x14ac:dyDescent="0.25">
      <c r="J4392"/>
      <c r="K4392"/>
      <c r="L4392"/>
    </row>
    <row r="4393" spans="10:12" x14ac:dyDescent="0.25">
      <c r="J4393"/>
      <c r="K4393"/>
      <c r="L4393"/>
    </row>
    <row r="4394" spans="10:12" x14ac:dyDescent="0.25">
      <c r="J4394"/>
      <c r="K4394"/>
      <c r="L4394"/>
    </row>
    <row r="4395" spans="10:12" x14ac:dyDescent="0.25">
      <c r="J4395"/>
      <c r="K4395"/>
      <c r="L4395"/>
    </row>
    <row r="4396" spans="10:12" x14ac:dyDescent="0.25">
      <c r="J4396"/>
      <c r="K4396"/>
      <c r="L4396"/>
    </row>
    <row r="4397" spans="10:12" x14ac:dyDescent="0.25">
      <c r="J4397"/>
      <c r="K4397"/>
      <c r="L4397"/>
    </row>
    <row r="4398" spans="10:12" x14ac:dyDescent="0.25">
      <c r="J4398"/>
      <c r="K4398"/>
      <c r="L4398"/>
    </row>
    <row r="4399" spans="10:12" x14ac:dyDescent="0.25">
      <c r="J4399"/>
      <c r="K4399"/>
      <c r="L4399"/>
    </row>
    <row r="4400" spans="10:12" x14ac:dyDescent="0.25">
      <c r="J4400"/>
      <c r="K4400"/>
      <c r="L4400"/>
    </row>
    <row r="4401" spans="10:12" x14ac:dyDescent="0.25">
      <c r="J4401"/>
      <c r="K4401"/>
      <c r="L4401"/>
    </row>
    <row r="4402" spans="10:12" x14ac:dyDescent="0.25">
      <c r="J4402"/>
      <c r="K4402"/>
      <c r="L4402"/>
    </row>
    <row r="4403" spans="10:12" x14ac:dyDescent="0.25">
      <c r="J4403"/>
      <c r="K4403"/>
      <c r="L4403"/>
    </row>
    <row r="4404" spans="10:12" x14ac:dyDescent="0.25">
      <c r="J4404"/>
      <c r="K4404"/>
      <c r="L4404"/>
    </row>
    <row r="4405" spans="10:12" x14ac:dyDescent="0.25">
      <c r="J4405"/>
      <c r="K4405"/>
      <c r="L4405"/>
    </row>
    <row r="4406" spans="10:12" x14ac:dyDescent="0.25">
      <c r="J4406"/>
      <c r="K4406"/>
      <c r="L4406"/>
    </row>
    <row r="4407" spans="10:12" x14ac:dyDescent="0.25">
      <c r="J4407"/>
      <c r="K4407"/>
      <c r="L4407"/>
    </row>
    <row r="4408" spans="10:12" x14ac:dyDescent="0.25">
      <c r="J4408"/>
      <c r="K4408"/>
      <c r="L4408"/>
    </row>
    <row r="4409" spans="10:12" x14ac:dyDescent="0.25">
      <c r="J4409"/>
      <c r="K4409"/>
      <c r="L4409"/>
    </row>
    <row r="4410" spans="10:12" x14ac:dyDescent="0.25">
      <c r="J4410"/>
      <c r="K4410"/>
      <c r="L4410"/>
    </row>
    <row r="4411" spans="10:12" x14ac:dyDescent="0.25">
      <c r="J4411"/>
      <c r="K4411"/>
      <c r="L4411"/>
    </row>
    <row r="4412" spans="10:12" x14ac:dyDescent="0.25">
      <c r="J4412"/>
      <c r="K4412"/>
      <c r="L4412"/>
    </row>
    <row r="4413" spans="10:12" x14ac:dyDescent="0.25">
      <c r="J4413"/>
      <c r="K4413"/>
      <c r="L4413"/>
    </row>
    <row r="4414" spans="10:12" x14ac:dyDescent="0.25">
      <c r="J4414"/>
      <c r="K4414"/>
      <c r="L4414"/>
    </row>
    <row r="4415" spans="10:12" x14ac:dyDescent="0.25">
      <c r="J4415"/>
      <c r="K4415"/>
      <c r="L4415"/>
    </row>
    <row r="4416" spans="10:12" x14ac:dyDescent="0.25">
      <c r="J4416"/>
      <c r="K4416"/>
      <c r="L4416"/>
    </row>
    <row r="4417" spans="10:12" x14ac:dyDescent="0.25">
      <c r="J4417"/>
      <c r="K4417"/>
      <c r="L4417"/>
    </row>
    <row r="4418" spans="10:12" x14ac:dyDescent="0.25">
      <c r="J4418"/>
      <c r="K4418"/>
      <c r="L4418"/>
    </row>
    <row r="4419" spans="10:12" x14ac:dyDescent="0.25">
      <c r="J4419"/>
      <c r="K4419"/>
      <c r="L4419"/>
    </row>
    <row r="4420" spans="10:12" x14ac:dyDescent="0.25">
      <c r="J4420"/>
      <c r="K4420"/>
      <c r="L4420"/>
    </row>
    <row r="4421" spans="10:12" x14ac:dyDescent="0.25">
      <c r="J4421"/>
      <c r="K4421"/>
      <c r="L4421"/>
    </row>
    <row r="4422" spans="10:12" x14ac:dyDescent="0.25">
      <c r="J4422"/>
      <c r="K4422"/>
      <c r="L4422"/>
    </row>
    <row r="4423" spans="10:12" x14ac:dyDescent="0.25">
      <c r="J4423"/>
      <c r="K4423"/>
      <c r="L4423"/>
    </row>
    <row r="4424" spans="10:12" x14ac:dyDescent="0.25">
      <c r="J4424"/>
      <c r="K4424"/>
      <c r="L4424"/>
    </row>
    <row r="4425" spans="10:12" x14ac:dyDescent="0.25">
      <c r="J4425"/>
      <c r="K4425"/>
      <c r="L4425"/>
    </row>
    <row r="4426" spans="10:12" x14ac:dyDescent="0.25">
      <c r="J4426"/>
      <c r="K4426"/>
      <c r="L4426"/>
    </row>
    <row r="4427" spans="10:12" x14ac:dyDescent="0.25">
      <c r="J4427"/>
      <c r="K4427"/>
      <c r="L4427"/>
    </row>
    <row r="4428" spans="10:12" x14ac:dyDescent="0.25">
      <c r="J4428"/>
      <c r="K4428"/>
      <c r="L4428"/>
    </row>
    <row r="4429" spans="10:12" x14ac:dyDescent="0.25">
      <c r="J4429"/>
      <c r="K4429"/>
      <c r="L4429"/>
    </row>
    <row r="4430" spans="10:12" x14ac:dyDescent="0.25">
      <c r="J4430"/>
      <c r="K4430"/>
      <c r="L4430"/>
    </row>
    <row r="4431" spans="10:12" x14ac:dyDescent="0.25">
      <c r="J4431"/>
      <c r="K4431"/>
      <c r="L4431"/>
    </row>
    <row r="4432" spans="10:12" x14ac:dyDescent="0.25">
      <c r="J4432"/>
      <c r="K4432"/>
      <c r="L4432"/>
    </row>
    <row r="4433" spans="10:12" x14ac:dyDescent="0.25">
      <c r="J4433"/>
      <c r="K4433"/>
      <c r="L4433"/>
    </row>
    <row r="4434" spans="10:12" x14ac:dyDescent="0.25">
      <c r="J4434"/>
      <c r="K4434"/>
      <c r="L4434"/>
    </row>
    <row r="4435" spans="10:12" x14ac:dyDescent="0.25">
      <c r="J4435"/>
      <c r="K4435"/>
      <c r="L4435"/>
    </row>
    <row r="4436" spans="10:12" x14ac:dyDescent="0.25">
      <c r="J4436"/>
      <c r="K4436"/>
      <c r="L4436"/>
    </row>
    <row r="4437" spans="10:12" x14ac:dyDescent="0.25">
      <c r="J4437"/>
      <c r="K4437"/>
      <c r="L4437"/>
    </row>
    <row r="4438" spans="10:12" x14ac:dyDescent="0.25">
      <c r="J4438"/>
      <c r="K4438"/>
      <c r="L4438"/>
    </row>
    <row r="4439" spans="10:12" x14ac:dyDescent="0.25">
      <c r="J4439"/>
      <c r="K4439"/>
      <c r="L4439"/>
    </row>
    <row r="4440" spans="10:12" x14ac:dyDescent="0.25">
      <c r="J4440"/>
      <c r="K4440"/>
      <c r="L4440"/>
    </row>
    <row r="4441" spans="10:12" x14ac:dyDescent="0.25">
      <c r="J4441"/>
      <c r="K4441"/>
      <c r="L4441"/>
    </row>
    <row r="4442" spans="10:12" x14ac:dyDescent="0.25">
      <c r="J4442"/>
      <c r="K4442"/>
      <c r="L4442"/>
    </row>
    <row r="4443" spans="10:12" x14ac:dyDescent="0.25">
      <c r="J4443"/>
      <c r="K4443"/>
      <c r="L4443"/>
    </row>
    <row r="4444" spans="10:12" x14ac:dyDescent="0.25">
      <c r="J4444"/>
      <c r="K4444"/>
      <c r="L4444"/>
    </row>
    <row r="4445" spans="10:12" x14ac:dyDescent="0.25">
      <c r="J4445"/>
      <c r="K4445"/>
      <c r="L4445"/>
    </row>
    <row r="4446" spans="10:12" x14ac:dyDescent="0.25">
      <c r="J4446"/>
      <c r="K4446"/>
      <c r="L4446"/>
    </row>
    <row r="4447" spans="10:12" x14ac:dyDescent="0.25">
      <c r="J4447"/>
      <c r="K4447"/>
      <c r="L4447"/>
    </row>
    <row r="4448" spans="10:12" x14ac:dyDescent="0.25">
      <c r="J4448"/>
      <c r="K4448"/>
      <c r="L4448"/>
    </row>
    <row r="4449" spans="10:12" x14ac:dyDescent="0.25">
      <c r="J4449"/>
      <c r="K4449"/>
      <c r="L4449"/>
    </row>
    <row r="4450" spans="10:12" x14ac:dyDescent="0.25">
      <c r="J4450"/>
      <c r="K4450"/>
      <c r="L4450"/>
    </row>
    <row r="4451" spans="10:12" x14ac:dyDescent="0.25">
      <c r="J4451"/>
      <c r="K4451"/>
      <c r="L4451"/>
    </row>
    <row r="4452" spans="10:12" x14ac:dyDescent="0.25">
      <c r="J4452"/>
      <c r="K4452"/>
      <c r="L4452"/>
    </row>
    <row r="4453" spans="10:12" x14ac:dyDescent="0.25">
      <c r="J4453"/>
      <c r="K4453"/>
      <c r="L4453"/>
    </row>
    <row r="4454" spans="10:12" x14ac:dyDescent="0.25">
      <c r="J4454"/>
      <c r="K4454"/>
      <c r="L4454"/>
    </row>
    <row r="4455" spans="10:12" x14ac:dyDescent="0.25">
      <c r="J4455"/>
      <c r="K4455"/>
      <c r="L4455"/>
    </row>
    <row r="4456" spans="10:12" x14ac:dyDescent="0.25">
      <c r="J4456"/>
      <c r="K4456"/>
      <c r="L4456"/>
    </row>
    <row r="4457" spans="10:12" x14ac:dyDescent="0.25">
      <c r="J4457"/>
      <c r="K4457"/>
      <c r="L4457"/>
    </row>
    <row r="4458" spans="10:12" x14ac:dyDescent="0.25">
      <c r="J4458"/>
      <c r="K4458"/>
      <c r="L4458"/>
    </row>
    <row r="4459" spans="10:12" x14ac:dyDescent="0.25">
      <c r="J4459"/>
      <c r="K4459"/>
      <c r="L4459"/>
    </row>
    <row r="4460" spans="10:12" x14ac:dyDescent="0.25">
      <c r="J4460"/>
      <c r="K4460"/>
      <c r="L4460"/>
    </row>
    <row r="4461" spans="10:12" x14ac:dyDescent="0.25">
      <c r="J4461"/>
      <c r="K4461"/>
      <c r="L4461"/>
    </row>
    <row r="4462" spans="10:12" x14ac:dyDescent="0.25">
      <c r="J4462"/>
      <c r="K4462"/>
      <c r="L4462"/>
    </row>
    <row r="4463" spans="10:12" x14ac:dyDescent="0.25">
      <c r="J4463"/>
      <c r="K4463"/>
      <c r="L4463"/>
    </row>
    <row r="4464" spans="10:12" x14ac:dyDescent="0.25">
      <c r="J4464"/>
      <c r="K4464"/>
      <c r="L4464"/>
    </row>
    <row r="4465" spans="10:12" x14ac:dyDescent="0.25">
      <c r="J4465"/>
      <c r="K4465"/>
      <c r="L4465"/>
    </row>
    <row r="4466" spans="10:12" x14ac:dyDescent="0.25">
      <c r="J4466"/>
      <c r="K4466"/>
      <c r="L4466"/>
    </row>
    <row r="4467" spans="10:12" x14ac:dyDescent="0.25">
      <c r="J4467"/>
      <c r="K4467"/>
      <c r="L4467"/>
    </row>
    <row r="4468" spans="10:12" x14ac:dyDescent="0.25">
      <c r="J4468"/>
      <c r="K4468"/>
      <c r="L4468"/>
    </row>
    <row r="4469" spans="10:12" x14ac:dyDescent="0.25">
      <c r="J4469"/>
      <c r="K4469"/>
      <c r="L4469"/>
    </row>
    <row r="4470" spans="10:12" x14ac:dyDescent="0.25">
      <c r="J4470"/>
      <c r="K4470"/>
      <c r="L4470"/>
    </row>
    <row r="4471" spans="10:12" x14ac:dyDescent="0.25">
      <c r="J4471"/>
      <c r="K4471"/>
      <c r="L4471"/>
    </row>
    <row r="4472" spans="10:12" x14ac:dyDescent="0.25">
      <c r="J4472"/>
      <c r="K4472"/>
      <c r="L4472"/>
    </row>
    <row r="4473" spans="10:12" x14ac:dyDescent="0.25">
      <c r="J4473"/>
      <c r="K4473"/>
      <c r="L4473"/>
    </row>
    <row r="4474" spans="10:12" x14ac:dyDescent="0.25">
      <c r="J4474"/>
      <c r="K4474"/>
      <c r="L4474"/>
    </row>
    <row r="4475" spans="10:12" x14ac:dyDescent="0.25">
      <c r="J4475"/>
      <c r="K4475"/>
      <c r="L4475"/>
    </row>
    <row r="4476" spans="10:12" x14ac:dyDescent="0.25">
      <c r="J4476"/>
      <c r="K4476"/>
      <c r="L4476"/>
    </row>
    <row r="4477" spans="10:12" x14ac:dyDescent="0.25">
      <c r="J4477"/>
      <c r="K4477"/>
      <c r="L4477"/>
    </row>
    <row r="4478" spans="10:12" x14ac:dyDescent="0.25">
      <c r="J4478"/>
      <c r="K4478"/>
      <c r="L4478"/>
    </row>
    <row r="4479" spans="10:12" x14ac:dyDescent="0.25">
      <c r="J4479"/>
      <c r="K4479"/>
      <c r="L4479"/>
    </row>
    <row r="4480" spans="10:12" x14ac:dyDescent="0.25">
      <c r="J4480"/>
      <c r="K4480"/>
      <c r="L4480"/>
    </row>
    <row r="4481" spans="10:12" x14ac:dyDescent="0.25">
      <c r="J4481"/>
      <c r="K4481"/>
      <c r="L4481"/>
    </row>
    <row r="4482" spans="10:12" x14ac:dyDescent="0.25">
      <c r="J4482"/>
      <c r="K4482"/>
      <c r="L4482"/>
    </row>
    <row r="4483" spans="10:12" x14ac:dyDescent="0.25">
      <c r="J4483"/>
      <c r="K4483"/>
      <c r="L4483"/>
    </row>
    <row r="4484" spans="10:12" x14ac:dyDescent="0.25">
      <c r="J4484"/>
      <c r="K4484"/>
      <c r="L4484"/>
    </row>
    <row r="4485" spans="10:12" x14ac:dyDescent="0.25">
      <c r="J4485"/>
      <c r="K4485"/>
      <c r="L4485"/>
    </row>
    <row r="4486" spans="10:12" x14ac:dyDescent="0.25">
      <c r="J4486"/>
      <c r="K4486"/>
      <c r="L4486"/>
    </row>
    <row r="4487" spans="10:12" x14ac:dyDescent="0.25">
      <c r="J4487"/>
      <c r="K4487"/>
      <c r="L4487"/>
    </row>
    <row r="4488" spans="10:12" x14ac:dyDescent="0.25">
      <c r="J4488"/>
      <c r="K4488"/>
      <c r="L4488"/>
    </row>
    <row r="4489" spans="10:12" x14ac:dyDescent="0.25">
      <c r="J4489"/>
      <c r="K4489"/>
      <c r="L4489"/>
    </row>
    <row r="4490" spans="10:12" x14ac:dyDescent="0.25">
      <c r="J4490"/>
      <c r="K4490"/>
      <c r="L4490"/>
    </row>
    <row r="4491" spans="10:12" x14ac:dyDescent="0.25">
      <c r="J4491"/>
      <c r="K4491"/>
      <c r="L4491"/>
    </row>
    <row r="4492" spans="10:12" x14ac:dyDescent="0.25">
      <c r="J4492"/>
      <c r="K4492"/>
      <c r="L4492"/>
    </row>
    <row r="4493" spans="10:12" x14ac:dyDescent="0.25">
      <c r="J4493"/>
      <c r="K4493"/>
      <c r="L4493"/>
    </row>
    <row r="4494" spans="10:12" x14ac:dyDescent="0.25">
      <c r="J4494"/>
      <c r="K4494"/>
      <c r="L4494"/>
    </row>
    <row r="4495" spans="10:12" x14ac:dyDescent="0.25">
      <c r="J4495"/>
      <c r="K4495"/>
      <c r="L4495"/>
    </row>
    <row r="4496" spans="10:12" x14ac:dyDescent="0.25">
      <c r="J4496"/>
      <c r="K4496"/>
      <c r="L4496"/>
    </row>
    <row r="4497" spans="10:12" x14ac:dyDescent="0.25">
      <c r="J4497"/>
      <c r="K4497"/>
      <c r="L4497"/>
    </row>
    <row r="4498" spans="10:12" x14ac:dyDescent="0.25">
      <c r="J4498"/>
      <c r="K4498"/>
      <c r="L4498"/>
    </row>
    <row r="4499" spans="10:12" x14ac:dyDescent="0.25">
      <c r="J4499"/>
      <c r="K4499"/>
      <c r="L4499"/>
    </row>
    <row r="4500" spans="10:12" x14ac:dyDescent="0.25">
      <c r="J4500"/>
      <c r="K4500"/>
      <c r="L4500"/>
    </row>
    <row r="4501" spans="10:12" x14ac:dyDescent="0.25">
      <c r="J4501"/>
      <c r="K4501"/>
      <c r="L4501"/>
    </row>
    <row r="4502" spans="10:12" x14ac:dyDescent="0.25">
      <c r="J4502"/>
      <c r="K4502"/>
      <c r="L4502"/>
    </row>
    <row r="4503" spans="10:12" x14ac:dyDescent="0.25">
      <c r="J4503"/>
      <c r="K4503"/>
      <c r="L4503"/>
    </row>
    <row r="4504" spans="10:12" x14ac:dyDescent="0.25">
      <c r="J4504"/>
      <c r="K4504"/>
      <c r="L4504"/>
    </row>
    <row r="4505" spans="10:12" x14ac:dyDescent="0.25">
      <c r="J4505"/>
      <c r="K4505"/>
      <c r="L4505"/>
    </row>
    <row r="4506" spans="10:12" x14ac:dyDescent="0.25">
      <c r="J4506"/>
      <c r="K4506"/>
      <c r="L4506"/>
    </row>
    <row r="4507" spans="10:12" x14ac:dyDescent="0.25">
      <c r="J4507"/>
      <c r="K4507"/>
      <c r="L4507"/>
    </row>
    <row r="4508" spans="10:12" x14ac:dyDescent="0.25">
      <c r="J4508"/>
      <c r="K4508"/>
      <c r="L4508"/>
    </row>
    <row r="4509" spans="10:12" x14ac:dyDescent="0.25">
      <c r="J4509"/>
      <c r="K4509"/>
      <c r="L4509"/>
    </row>
    <row r="4510" spans="10:12" x14ac:dyDescent="0.25">
      <c r="J4510"/>
      <c r="K4510"/>
      <c r="L4510"/>
    </row>
    <row r="4511" spans="10:12" x14ac:dyDescent="0.25">
      <c r="J4511"/>
      <c r="K4511"/>
      <c r="L4511"/>
    </row>
    <row r="4512" spans="10:12" x14ac:dyDescent="0.25">
      <c r="J4512"/>
      <c r="K4512"/>
      <c r="L4512"/>
    </row>
    <row r="4513" spans="10:12" x14ac:dyDescent="0.25">
      <c r="J4513"/>
      <c r="K4513"/>
      <c r="L4513"/>
    </row>
    <row r="4514" spans="10:12" x14ac:dyDescent="0.25">
      <c r="J4514"/>
      <c r="K4514"/>
      <c r="L4514"/>
    </row>
    <row r="4515" spans="10:12" x14ac:dyDescent="0.25">
      <c r="J4515"/>
      <c r="K4515"/>
      <c r="L4515"/>
    </row>
    <row r="4516" spans="10:12" x14ac:dyDescent="0.25">
      <c r="J4516"/>
      <c r="K4516"/>
      <c r="L4516"/>
    </row>
    <row r="4517" spans="10:12" x14ac:dyDescent="0.25">
      <c r="J4517"/>
      <c r="K4517"/>
      <c r="L4517"/>
    </row>
    <row r="4518" spans="10:12" x14ac:dyDescent="0.25">
      <c r="J4518"/>
      <c r="K4518"/>
      <c r="L4518"/>
    </row>
    <row r="4519" spans="10:12" x14ac:dyDescent="0.25">
      <c r="J4519"/>
      <c r="K4519"/>
      <c r="L4519"/>
    </row>
    <row r="4520" spans="10:12" x14ac:dyDescent="0.25">
      <c r="J4520"/>
      <c r="K4520"/>
      <c r="L4520"/>
    </row>
    <row r="4521" spans="10:12" x14ac:dyDescent="0.25">
      <c r="J4521"/>
      <c r="K4521"/>
      <c r="L4521"/>
    </row>
    <row r="4522" spans="10:12" x14ac:dyDescent="0.25">
      <c r="J4522"/>
      <c r="K4522"/>
      <c r="L4522"/>
    </row>
    <row r="4523" spans="10:12" x14ac:dyDescent="0.25">
      <c r="J4523"/>
      <c r="K4523"/>
      <c r="L4523"/>
    </row>
    <row r="4524" spans="10:12" x14ac:dyDescent="0.25">
      <c r="J4524"/>
      <c r="K4524"/>
      <c r="L4524"/>
    </row>
    <row r="4525" spans="10:12" x14ac:dyDescent="0.25">
      <c r="J4525"/>
      <c r="K4525"/>
      <c r="L4525"/>
    </row>
    <row r="4526" spans="10:12" x14ac:dyDescent="0.25">
      <c r="J4526"/>
      <c r="K4526"/>
      <c r="L4526"/>
    </row>
    <row r="4527" spans="10:12" x14ac:dyDescent="0.25">
      <c r="J4527"/>
      <c r="K4527"/>
      <c r="L4527"/>
    </row>
    <row r="4528" spans="10:12" x14ac:dyDescent="0.25">
      <c r="J4528"/>
      <c r="K4528"/>
      <c r="L4528"/>
    </row>
    <row r="4529" spans="10:12" x14ac:dyDescent="0.25">
      <c r="J4529"/>
      <c r="K4529"/>
      <c r="L4529"/>
    </row>
    <row r="4530" spans="10:12" x14ac:dyDescent="0.25">
      <c r="J4530"/>
      <c r="K4530"/>
      <c r="L4530"/>
    </row>
    <row r="4531" spans="10:12" x14ac:dyDescent="0.25">
      <c r="J4531"/>
      <c r="K4531"/>
      <c r="L4531"/>
    </row>
    <row r="4532" spans="10:12" x14ac:dyDescent="0.25">
      <c r="J4532"/>
      <c r="K4532"/>
      <c r="L4532"/>
    </row>
    <row r="4533" spans="10:12" x14ac:dyDescent="0.25">
      <c r="J4533"/>
      <c r="K4533"/>
      <c r="L4533"/>
    </row>
    <row r="4534" spans="10:12" x14ac:dyDescent="0.25">
      <c r="J4534"/>
      <c r="K4534"/>
      <c r="L4534"/>
    </row>
    <row r="4535" spans="10:12" x14ac:dyDescent="0.25">
      <c r="J4535"/>
      <c r="K4535"/>
      <c r="L4535"/>
    </row>
    <row r="4536" spans="10:12" x14ac:dyDescent="0.25">
      <c r="J4536"/>
      <c r="K4536"/>
      <c r="L4536"/>
    </row>
    <row r="4537" spans="10:12" x14ac:dyDescent="0.25">
      <c r="J4537"/>
      <c r="K4537"/>
      <c r="L4537"/>
    </row>
    <row r="4538" spans="10:12" x14ac:dyDescent="0.25">
      <c r="J4538"/>
      <c r="K4538"/>
      <c r="L4538"/>
    </row>
    <row r="4539" spans="10:12" x14ac:dyDescent="0.25">
      <c r="J4539"/>
      <c r="K4539"/>
      <c r="L4539"/>
    </row>
    <row r="4540" spans="10:12" x14ac:dyDescent="0.25">
      <c r="J4540"/>
      <c r="K4540"/>
      <c r="L4540"/>
    </row>
    <row r="4541" spans="10:12" x14ac:dyDescent="0.25">
      <c r="J4541"/>
      <c r="K4541"/>
      <c r="L4541"/>
    </row>
    <row r="4542" spans="10:12" x14ac:dyDescent="0.25">
      <c r="J4542"/>
      <c r="K4542"/>
      <c r="L4542"/>
    </row>
    <row r="4543" spans="10:12" x14ac:dyDescent="0.25">
      <c r="J4543"/>
      <c r="K4543"/>
      <c r="L4543"/>
    </row>
    <row r="4544" spans="10:12" x14ac:dyDescent="0.25">
      <c r="J4544"/>
      <c r="K4544"/>
      <c r="L4544"/>
    </row>
    <row r="4545" spans="10:12" x14ac:dyDescent="0.25">
      <c r="J4545"/>
      <c r="K4545"/>
      <c r="L4545"/>
    </row>
    <row r="4546" spans="10:12" x14ac:dyDescent="0.25">
      <c r="J4546"/>
      <c r="K4546"/>
      <c r="L4546"/>
    </row>
    <row r="4547" spans="10:12" x14ac:dyDescent="0.25">
      <c r="J4547"/>
      <c r="K4547"/>
      <c r="L4547"/>
    </row>
    <row r="4548" spans="10:12" x14ac:dyDescent="0.25">
      <c r="J4548"/>
      <c r="K4548"/>
      <c r="L4548"/>
    </row>
    <row r="4549" spans="10:12" x14ac:dyDescent="0.25">
      <c r="J4549"/>
      <c r="K4549"/>
      <c r="L4549"/>
    </row>
    <row r="4550" spans="10:12" x14ac:dyDescent="0.25">
      <c r="J4550"/>
      <c r="K4550"/>
      <c r="L4550"/>
    </row>
    <row r="4551" spans="10:12" x14ac:dyDescent="0.25">
      <c r="J4551"/>
      <c r="K4551"/>
      <c r="L4551"/>
    </row>
    <row r="4552" spans="10:12" x14ac:dyDescent="0.25">
      <c r="J4552"/>
      <c r="K4552"/>
      <c r="L4552"/>
    </row>
    <row r="4553" spans="10:12" x14ac:dyDescent="0.25">
      <c r="J4553"/>
      <c r="K4553"/>
      <c r="L4553"/>
    </row>
    <row r="4554" spans="10:12" x14ac:dyDescent="0.25">
      <c r="J4554"/>
      <c r="K4554"/>
      <c r="L4554"/>
    </row>
    <row r="4555" spans="10:12" x14ac:dyDescent="0.25">
      <c r="J4555"/>
      <c r="K4555"/>
      <c r="L4555"/>
    </row>
    <row r="4556" spans="10:12" x14ac:dyDescent="0.25">
      <c r="J4556"/>
      <c r="K4556"/>
      <c r="L4556"/>
    </row>
    <row r="4557" spans="10:12" x14ac:dyDescent="0.25">
      <c r="J4557"/>
      <c r="K4557"/>
      <c r="L4557"/>
    </row>
    <row r="4558" spans="10:12" x14ac:dyDescent="0.25">
      <c r="J4558"/>
      <c r="K4558"/>
      <c r="L4558"/>
    </row>
    <row r="4559" spans="10:12" x14ac:dyDescent="0.25">
      <c r="J4559"/>
      <c r="K4559"/>
      <c r="L4559"/>
    </row>
    <row r="4560" spans="10:12" x14ac:dyDescent="0.25">
      <c r="J4560"/>
      <c r="K4560"/>
      <c r="L4560"/>
    </row>
    <row r="4561" spans="10:12" x14ac:dyDescent="0.25">
      <c r="J4561"/>
      <c r="K4561"/>
      <c r="L4561"/>
    </row>
    <row r="4562" spans="10:12" x14ac:dyDescent="0.25">
      <c r="J4562"/>
      <c r="K4562"/>
      <c r="L4562"/>
    </row>
    <row r="4563" spans="10:12" x14ac:dyDescent="0.25">
      <c r="J4563"/>
      <c r="K4563"/>
      <c r="L4563"/>
    </row>
    <row r="4564" spans="10:12" x14ac:dyDescent="0.25">
      <c r="J4564"/>
      <c r="K4564"/>
      <c r="L4564"/>
    </row>
    <row r="4565" spans="10:12" x14ac:dyDescent="0.25">
      <c r="J4565"/>
      <c r="K4565"/>
      <c r="L4565"/>
    </row>
    <row r="4566" spans="10:12" x14ac:dyDescent="0.25">
      <c r="J4566"/>
      <c r="K4566"/>
      <c r="L4566"/>
    </row>
    <row r="4567" spans="10:12" x14ac:dyDescent="0.25">
      <c r="J4567"/>
      <c r="K4567"/>
      <c r="L4567"/>
    </row>
    <row r="4568" spans="10:12" x14ac:dyDescent="0.25">
      <c r="J4568"/>
      <c r="K4568"/>
      <c r="L4568"/>
    </row>
    <row r="4569" spans="10:12" x14ac:dyDescent="0.25">
      <c r="J4569"/>
      <c r="K4569"/>
      <c r="L4569"/>
    </row>
    <row r="4570" spans="10:12" x14ac:dyDescent="0.25">
      <c r="J4570"/>
      <c r="K4570"/>
      <c r="L4570"/>
    </row>
    <row r="4571" spans="10:12" x14ac:dyDescent="0.25">
      <c r="J4571"/>
      <c r="K4571"/>
      <c r="L4571"/>
    </row>
    <row r="4572" spans="10:12" x14ac:dyDescent="0.25">
      <c r="J4572"/>
      <c r="K4572"/>
      <c r="L4572"/>
    </row>
    <row r="4573" spans="10:12" x14ac:dyDescent="0.25">
      <c r="J4573"/>
      <c r="K4573"/>
      <c r="L4573"/>
    </row>
    <row r="4574" spans="10:12" x14ac:dyDescent="0.25">
      <c r="J4574"/>
      <c r="K4574"/>
      <c r="L4574"/>
    </row>
    <row r="4575" spans="10:12" x14ac:dyDescent="0.25">
      <c r="J4575"/>
      <c r="K4575"/>
      <c r="L4575"/>
    </row>
    <row r="4576" spans="10:12" x14ac:dyDescent="0.25">
      <c r="J4576"/>
    </row>
    <row r="4577" spans="10:10" x14ac:dyDescent="0.25">
      <c r="J4577"/>
    </row>
    <row r="4578" spans="10:10" x14ac:dyDescent="0.25">
      <c r="J4578"/>
    </row>
  </sheetData>
  <mergeCells count="19">
    <mergeCell ref="CA2:CG2"/>
    <mergeCell ref="CK2:CQ2"/>
    <mergeCell ref="CT2:CZ2"/>
    <mergeCell ref="DD2:DJ2"/>
    <mergeCell ref="DM2:DS2"/>
    <mergeCell ref="AO2:AU2"/>
    <mergeCell ref="AX2:BD2"/>
    <mergeCell ref="BH2:BN2"/>
    <mergeCell ref="BR2:BX2"/>
    <mergeCell ref="AD2:AK2"/>
    <mergeCell ref="B31:I31"/>
    <mergeCell ref="B30:I30"/>
    <mergeCell ref="Q1:V1"/>
    <mergeCell ref="L2:R2"/>
    <mergeCell ref="U2:AA2"/>
    <mergeCell ref="B27:I27"/>
    <mergeCell ref="B28:I28"/>
    <mergeCell ref="B29:I29"/>
    <mergeCell ref="B2:I2"/>
  </mergeCells>
  <phoneticPr fontId="14" type="noConversion"/>
  <dataValidations disablePrompts="1" count="1">
    <dataValidation type="list" allowBlank="1" showInputMessage="1" showErrorMessage="1" promptTitle="Select Week #" prompt="Select Week #" sqref="AC2">
      <formula1>$AC$29:$AC$40</formula1>
    </dataValidation>
  </dataValidations>
  <pageMargins left="0.7" right="0.7" top="0.75" bottom="0.75" header="0.3" footer="0.3"/>
  <pageSetup scale="50" orientation="landscape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E417"/>
  <sheetViews>
    <sheetView workbookViewId="0">
      <selection activeCell="O20" sqref="O20"/>
    </sheetView>
  </sheetViews>
  <sheetFormatPr defaultRowHeight="15" x14ac:dyDescent="0.25"/>
  <sheetData>
    <row r="1" spans="1:5" ht="18.75" x14ac:dyDescent="0.3">
      <c r="A1" s="215" t="s">
        <v>111</v>
      </c>
      <c r="B1" s="215"/>
      <c r="C1" s="215"/>
      <c r="D1" s="215"/>
      <c r="E1" s="215"/>
    </row>
    <row r="36" spans="1:1" ht="18.75" x14ac:dyDescent="0.3">
      <c r="A36" s="215" t="s">
        <v>112</v>
      </c>
    </row>
    <row r="71" spans="1:1" ht="18.75" x14ac:dyDescent="0.3">
      <c r="A71" s="215" t="s">
        <v>113</v>
      </c>
    </row>
    <row r="106" spans="1:1" ht="18.75" x14ac:dyDescent="0.3">
      <c r="A106" s="215" t="s">
        <v>114</v>
      </c>
    </row>
    <row r="138" spans="1:1" ht="18.75" x14ac:dyDescent="0.3">
      <c r="A138" s="215" t="s">
        <v>115</v>
      </c>
    </row>
    <row r="170" spans="1:1" ht="18.75" x14ac:dyDescent="0.3">
      <c r="A170" s="215" t="s">
        <v>116</v>
      </c>
    </row>
    <row r="203" spans="1:1" ht="18.75" x14ac:dyDescent="0.3">
      <c r="A203" s="215" t="s">
        <v>117</v>
      </c>
    </row>
    <row r="253" spans="1:1" ht="18.75" x14ac:dyDescent="0.3">
      <c r="A253" s="215" t="s">
        <v>118</v>
      </c>
    </row>
    <row r="307" spans="1:1" ht="18.75" x14ac:dyDescent="0.3">
      <c r="A307" s="215" t="s">
        <v>119</v>
      </c>
    </row>
    <row r="362" spans="1:1" ht="18.75" x14ac:dyDescent="0.3">
      <c r="A362" s="215" t="s">
        <v>120</v>
      </c>
    </row>
    <row r="417" spans="1:1" ht="18.75" x14ac:dyDescent="0.3">
      <c r="A417" s="215" t="s">
        <v>140</v>
      </c>
    </row>
  </sheetData>
  <sheetProtection password="C476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</sheetPr>
  <dimension ref="A1:I399"/>
  <sheetViews>
    <sheetView workbookViewId="0">
      <selection sqref="A1:I399"/>
    </sheetView>
  </sheetViews>
  <sheetFormatPr defaultColWidth="6.85546875" defaultRowHeight="15" x14ac:dyDescent="0.25"/>
  <cols>
    <col min="1" max="1" width="6.85546875" style="211" customWidth="1"/>
    <col min="2" max="2" width="9.28515625" style="211" bestFit="1" customWidth="1"/>
    <col min="3" max="3" width="9.5703125" style="211" bestFit="1" customWidth="1"/>
    <col min="4" max="16384" width="6.85546875" style="211"/>
  </cols>
  <sheetData>
    <row r="1" spans="1:9" x14ac:dyDescent="0.25">
      <c r="A1" s="556"/>
      <c r="B1" s="556" t="s">
        <v>51</v>
      </c>
      <c r="C1" s="556" t="s">
        <v>252</v>
      </c>
      <c r="D1" s="556" t="s">
        <v>253</v>
      </c>
      <c r="E1" s="556" t="s">
        <v>254</v>
      </c>
      <c r="F1" s="556" t="s">
        <v>255</v>
      </c>
      <c r="G1" s="556" t="s">
        <v>256</v>
      </c>
      <c r="H1" s="556" t="s">
        <v>257</v>
      </c>
      <c r="I1" s="556" t="s">
        <v>258</v>
      </c>
    </row>
    <row r="2" spans="1:9" x14ac:dyDescent="0.25">
      <c r="A2" s="556" t="s">
        <v>61</v>
      </c>
      <c r="B2" s="556"/>
      <c r="C2" s="556"/>
      <c r="D2" s="556"/>
      <c r="E2" s="556"/>
      <c r="F2" s="556"/>
      <c r="G2" s="556"/>
      <c r="H2" s="556"/>
      <c r="I2" s="556"/>
    </row>
    <row r="3" spans="1:9" x14ac:dyDescent="0.25">
      <c r="A3" s="556" t="s">
        <v>62</v>
      </c>
      <c r="B3" s="556" t="s">
        <v>259</v>
      </c>
      <c r="C3" s="556" t="s">
        <v>260</v>
      </c>
      <c r="D3" s="556" t="s">
        <v>261</v>
      </c>
      <c r="E3" s="556" t="s">
        <v>262</v>
      </c>
      <c r="F3" s="556" t="s">
        <v>263</v>
      </c>
      <c r="G3" s="556" t="s">
        <v>264</v>
      </c>
      <c r="H3" s="556" t="s">
        <v>265</v>
      </c>
      <c r="I3" s="556" t="s">
        <v>266</v>
      </c>
    </row>
    <row r="4" spans="1:9" x14ac:dyDescent="0.25">
      <c r="A4" s="556" t="s">
        <v>63</v>
      </c>
      <c r="B4" s="556" t="s">
        <v>267</v>
      </c>
      <c r="C4" s="556" t="s">
        <v>268</v>
      </c>
      <c r="D4" s="556" t="s">
        <v>269</v>
      </c>
      <c r="E4" s="556" t="s">
        <v>270</v>
      </c>
      <c r="F4" s="556" t="s">
        <v>271</v>
      </c>
      <c r="G4" s="556" t="s">
        <v>272</v>
      </c>
      <c r="H4" s="556" t="s">
        <v>273</v>
      </c>
      <c r="I4" s="556" t="s">
        <v>274</v>
      </c>
    </row>
    <row r="5" spans="1:9" x14ac:dyDescent="0.25">
      <c r="A5" s="556" t="s">
        <v>52</v>
      </c>
      <c r="B5" s="556" t="s">
        <v>275</v>
      </c>
      <c r="C5" s="556" t="s">
        <v>275</v>
      </c>
      <c r="D5" s="556"/>
      <c r="E5" s="556"/>
      <c r="F5" s="556"/>
      <c r="G5" s="556"/>
      <c r="H5" s="556"/>
      <c r="I5" s="556"/>
    </row>
    <row r="6" spans="1:9" x14ac:dyDescent="0.25">
      <c r="A6" s="556" t="s">
        <v>64</v>
      </c>
      <c r="B6" s="556" t="s">
        <v>276</v>
      </c>
      <c r="C6" s="556" t="s">
        <v>277</v>
      </c>
      <c r="D6" s="556" t="s">
        <v>278</v>
      </c>
      <c r="E6" s="556" t="s">
        <v>279</v>
      </c>
      <c r="F6" s="556" t="s">
        <v>280</v>
      </c>
      <c r="G6" s="556" t="s">
        <v>281</v>
      </c>
      <c r="H6" s="556" t="s">
        <v>282</v>
      </c>
      <c r="I6" s="556" t="s">
        <v>283</v>
      </c>
    </row>
    <row r="7" spans="1:9" x14ac:dyDescent="0.25">
      <c r="A7" s="556" t="s">
        <v>65</v>
      </c>
      <c r="B7" s="556" t="s">
        <v>284</v>
      </c>
      <c r="C7" s="556" t="s">
        <v>285</v>
      </c>
      <c r="D7" s="556" t="s">
        <v>160</v>
      </c>
      <c r="E7" s="556" t="s">
        <v>160</v>
      </c>
      <c r="F7" s="556" t="s">
        <v>160</v>
      </c>
      <c r="G7" s="556" t="s">
        <v>160</v>
      </c>
      <c r="H7" s="556" t="s">
        <v>160</v>
      </c>
      <c r="I7" s="556" t="s">
        <v>160</v>
      </c>
    </row>
    <row r="8" spans="1:9" x14ac:dyDescent="0.25">
      <c r="A8" s="556" t="s">
        <v>66</v>
      </c>
      <c r="B8" s="556" t="s">
        <v>286</v>
      </c>
      <c r="C8" s="556" t="s">
        <v>287</v>
      </c>
      <c r="D8" s="556" t="s">
        <v>288</v>
      </c>
      <c r="E8" s="556" t="s">
        <v>187</v>
      </c>
      <c r="F8" s="556" t="s">
        <v>248</v>
      </c>
      <c r="G8" s="556" t="s">
        <v>213</v>
      </c>
      <c r="H8" s="556" t="s">
        <v>289</v>
      </c>
      <c r="I8" s="556" t="s">
        <v>249</v>
      </c>
    </row>
    <row r="9" spans="1:9" x14ac:dyDescent="0.25">
      <c r="A9" s="556" t="s">
        <v>67</v>
      </c>
      <c r="B9" s="556" t="s">
        <v>290</v>
      </c>
      <c r="C9" s="556" t="s">
        <v>291</v>
      </c>
      <c r="D9" s="556" t="s">
        <v>292</v>
      </c>
      <c r="E9" s="556" t="s">
        <v>293</v>
      </c>
      <c r="F9" s="556" t="s">
        <v>294</v>
      </c>
      <c r="G9" s="556" t="s">
        <v>295</v>
      </c>
      <c r="H9" s="556" t="s">
        <v>296</v>
      </c>
      <c r="I9" s="556" t="s">
        <v>297</v>
      </c>
    </row>
    <row r="10" spans="1:9" x14ac:dyDescent="0.25">
      <c r="A10" s="556" t="s">
        <v>68</v>
      </c>
      <c r="B10" s="556" t="s">
        <v>298</v>
      </c>
      <c r="C10" s="556" t="s">
        <v>298</v>
      </c>
      <c r="D10" s="556"/>
      <c r="E10" s="556"/>
      <c r="F10" s="556"/>
      <c r="G10" s="556"/>
      <c r="H10" s="556"/>
      <c r="I10" s="556"/>
    </row>
    <row r="11" spans="1:9" x14ac:dyDescent="0.25">
      <c r="A11" s="556" t="s">
        <v>69</v>
      </c>
      <c r="B11" s="556" t="s">
        <v>244</v>
      </c>
      <c r="C11" s="556" t="s">
        <v>245</v>
      </c>
      <c r="D11" s="556" t="s">
        <v>299</v>
      </c>
      <c r="E11" s="556" t="s">
        <v>300</v>
      </c>
      <c r="F11" s="556" t="s">
        <v>301</v>
      </c>
      <c r="G11" s="556" t="s">
        <v>220</v>
      </c>
      <c r="H11" s="556" t="s">
        <v>302</v>
      </c>
      <c r="I11" s="556" t="s">
        <v>303</v>
      </c>
    </row>
    <row r="12" spans="1:9" x14ac:dyDescent="0.25">
      <c r="A12" s="556" t="s">
        <v>70</v>
      </c>
      <c r="B12" s="556" t="s">
        <v>304</v>
      </c>
      <c r="C12" s="556" t="s">
        <v>305</v>
      </c>
      <c r="D12" s="556" t="s">
        <v>306</v>
      </c>
      <c r="E12" s="556" t="s">
        <v>307</v>
      </c>
      <c r="F12" s="556" t="s">
        <v>308</v>
      </c>
      <c r="G12" s="556" t="s">
        <v>309</v>
      </c>
      <c r="H12" s="556" t="s">
        <v>310</v>
      </c>
      <c r="I12" s="556" t="s">
        <v>311</v>
      </c>
    </row>
    <row r="13" spans="1:9" x14ac:dyDescent="0.25">
      <c r="A13" s="556" t="s">
        <v>71</v>
      </c>
      <c r="B13" s="556" t="s">
        <v>312</v>
      </c>
      <c r="C13" s="556" t="s">
        <v>312</v>
      </c>
      <c r="D13" s="556"/>
      <c r="E13" s="556"/>
      <c r="F13" s="556"/>
      <c r="G13" s="556"/>
      <c r="H13" s="556"/>
      <c r="I13" s="556"/>
    </row>
    <row r="14" spans="1:9" x14ac:dyDescent="0.25">
      <c r="A14" s="556" t="s">
        <v>72</v>
      </c>
      <c r="B14" s="556" t="s">
        <v>313</v>
      </c>
      <c r="C14" s="556" t="s">
        <v>314</v>
      </c>
      <c r="D14" s="556" t="s">
        <v>315</v>
      </c>
      <c r="E14" s="556" t="s">
        <v>316</v>
      </c>
      <c r="F14" s="556" t="s">
        <v>317</v>
      </c>
      <c r="G14" s="556" t="s">
        <v>318</v>
      </c>
      <c r="H14" s="556" t="s">
        <v>319</v>
      </c>
      <c r="I14" s="556" t="s">
        <v>320</v>
      </c>
    </row>
    <row r="15" spans="1:9" x14ac:dyDescent="0.25">
      <c r="A15" s="556" t="s">
        <v>73</v>
      </c>
      <c r="B15" s="556" t="s">
        <v>321</v>
      </c>
      <c r="C15" s="556" t="s">
        <v>322</v>
      </c>
      <c r="D15" s="556" t="s">
        <v>323</v>
      </c>
      <c r="E15" s="556" t="s">
        <v>219</v>
      </c>
      <c r="F15" s="556" t="s">
        <v>324</v>
      </c>
      <c r="G15" s="556" t="s">
        <v>325</v>
      </c>
      <c r="H15" s="556" t="s">
        <v>326</v>
      </c>
      <c r="I15" s="556" t="s">
        <v>327</v>
      </c>
    </row>
    <row r="16" spans="1:9" x14ac:dyDescent="0.25">
      <c r="A16" s="556" t="s">
        <v>74</v>
      </c>
      <c r="B16" s="556" t="s">
        <v>328</v>
      </c>
      <c r="C16" s="556" t="s">
        <v>328</v>
      </c>
      <c r="D16" s="556"/>
      <c r="E16" s="556"/>
      <c r="F16" s="556"/>
      <c r="G16" s="556"/>
      <c r="H16" s="556"/>
      <c r="I16" s="556"/>
    </row>
    <row r="17" spans="1:9" x14ac:dyDescent="0.25">
      <c r="A17" s="556" t="s">
        <v>75</v>
      </c>
      <c r="B17" s="556" t="s">
        <v>329</v>
      </c>
      <c r="C17" s="556" t="s">
        <v>329</v>
      </c>
      <c r="D17" s="556"/>
      <c r="E17" s="556"/>
      <c r="F17" s="556"/>
      <c r="G17" s="556"/>
      <c r="H17" s="556"/>
      <c r="I17" s="556"/>
    </row>
    <row r="18" spans="1:9" x14ac:dyDescent="0.25">
      <c r="A18" s="556" t="s">
        <v>76</v>
      </c>
      <c r="B18" s="556" t="s">
        <v>330</v>
      </c>
      <c r="C18" s="556" t="s">
        <v>330</v>
      </c>
      <c r="D18" s="556"/>
      <c r="E18" s="556"/>
      <c r="F18" s="556"/>
      <c r="G18" s="556"/>
      <c r="H18" s="556"/>
      <c r="I18" s="556"/>
    </row>
    <row r="19" spans="1:9" x14ac:dyDescent="0.25">
      <c r="A19" s="556" t="s">
        <v>77</v>
      </c>
      <c r="B19" s="556" t="s">
        <v>331</v>
      </c>
      <c r="C19" s="556" t="s">
        <v>331</v>
      </c>
      <c r="D19" s="556"/>
      <c r="E19" s="556"/>
      <c r="F19" s="556"/>
      <c r="G19" s="556"/>
      <c r="H19" s="556"/>
      <c r="I19" s="556"/>
    </row>
    <row r="20" spans="1:9" x14ac:dyDescent="0.25">
      <c r="A20" s="556" t="s">
        <v>37</v>
      </c>
      <c r="B20" s="556" t="s">
        <v>332</v>
      </c>
      <c r="C20" s="556" t="s">
        <v>332</v>
      </c>
      <c r="D20" s="556"/>
      <c r="E20" s="556"/>
      <c r="F20" s="556"/>
      <c r="G20" s="556"/>
      <c r="H20" s="556"/>
      <c r="I20" s="556"/>
    </row>
    <row r="21" spans="1:9" x14ac:dyDescent="0.25">
      <c r="A21" s="556" t="s">
        <v>141</v>
      </c>
      <c r="B21" s="556" t="s">
        <v>333</v>
      </c>
      <c r="C21" s="556" t="s">
        <v>334</v>
      </c>
      <c r="D21" s="556" t="s">
        <v>335</v>
      </c>
      <c r="E21" s="556" t="s">
        <v>336</v>
      </c>
      <c r="F21" s="556" t="s">
        <v>337</v>
      </c>
      <c r="G21" s="556" t="s">
        <v>338</v>
      </c>
      <c r="H21" s="556" t="s">
        <v>339</v>
      </c>
      <c r="I21" s="556" t="s">
        <v>340</v>
      </c>
    </row>
    <row r="23" spans="1:9" x14ac:dyDescent="0.25">
      <c r="A23" s="556" t="s">
        <v>78</v>
      </c>
      <c r="B23" s="556"/>
      <c r="C23" s="556"/>
      <c r="D23" s="556"/>
      <c r="E23" s="556"/>
      <c r="F23" s="556"/>
      <c r="G23" s="556"/>
      <c r="H23" s="556"/>
      <c r="I23" s="556"/>
    </row>
    <row r="24" spans="1:9" x14ac:dyDescent="0.25">
      <c r="A24" s="556" t="s">
        <v>62</v>
      </c>
      <c r="B24" s="556" t="s">
        <v>341</v>
      </c>
      <c r="C24" s="556" t="s">
        <v>342</v>
      </c>
      <c r="D24" s="556" t="s">
        <v>343</v>
      </c>
      <c r="E24" s="556" t="s">
        <v>344</v>
      </c>
      <c r="F24" s="556" t="s">
        <v>345</v>
      </c>
      <c r="G24" s="556" t="s">
        <v>346</v>
      </c>
      <c r="H24" s="556" t="s">
        <v>347</v>
      </c>
      <c r="I24" s="556" t="s">
        <v>348</v>
      </c>
    </row>
    <row r="25" spans="1:9" x14ac:dyDescent="0.25">
      <c r="A25" s="556" t="s">
        <v>63</v>
      </c>
      <c r="B25" s="556" t="s">
        <v>349</v>
      </c>
      <c r="C25" s="556" t="s">
        <v>350</v>
      </c>
      <c r="D25" s="556" t="s">
        <v>351</v>
      </c>
      <c r="E25" s="556" t="s">
        <v>352</v>
      </c>
      <c r="F25" s="556" t="s">
        <v>353</v>
      </c>
      <c r="G25" s="556" t="s">
        <v>354</v>
      </c>
      <c r="H25" s="556" t="s">
        <v>355</v>
      </c>
      <c r="I25" s="556" t="s">
        <v>356</v>
      </c>
    </row>
    <row r="26" spans="1:9" x14ac:dyDescent="0.25">
      <c r="A26" s="556" t="s">
        <v>52</v>
      </c>
      <c r="B26" s="556" t="s">
        <v>357</v>
      </c>
      <c r="C26" s="556" t="s">
        <v>357</v>
      </c>
      <c r="D26" s="556"/>
      <c r="E26" s="556"/>
      <c r="F26" s="556"/>
      <c r="G26" s="556"/>
      <c r="H26" s="556"/>
      <c r="I26" s="556"/>
    </row>
    <row r="27" spans="1:9" x14ac:dyDescent="0.25">
      <c r="A27" s="556" t="s">
        <v>64</v>
      </c>
      <c r="B27" s="556" t="s">
        <v>358</v>
      </c>
      <c r="C27" s="556" t="s">
        <v>359</v>
      </c>
      <c r="D27" s="556" t="s">
        <v>360</v>
      </c>
      <c r="E27" s="556" t="s">
        <v>361</v>
      </c>
      <c r="F27" s="556" t="s">
        <v>362</v>
      </c>
      <c r="G27" s="556" t="s">
        <v>363</v>
      </c>
      <c r="H27" s="556" t="s">
        <v>364</v>
      </c>
      <c r="I27" s="556" t="s">
        <v>365</v>
      </c>
    </row>
    <row r="28" spans="1:9" x14ac:dyDescent="0.25">
      <c r="A28" s="556" t="s">
        <v>65</v>
      </c>
      <c r="B28" s="556" t="s">
        <v>366</v>
      </c>
      <c r="C28" s="556" t="s">
        <v>367</v>
      </c>
      <c r="D28" s="556" t="s">
        <v>122</v>
      </c>
      <c r="E28" s="556" t="s">
        <v>122</v>
      </c>
      <c r="F28" s="556" t="s">
        <v>122</v>
      </c>
      <c r="G28" s="556" t="s">
        <v>122</v>
      </c>
      <c r="H28" s="556" t="s">
        <v>122</v>
      </c>
      <c r="I28" s="556" t="s">
        <v>122</v>
      </c>
    </row>
    <row r="29" spans="1:9" x14ac:dyDescent="0.25">
      <c r="A29" s="556" t="s">
        <v>66</v>
      </c>
      <c r="B29" s="556" t="s">
        <v>368</v>
      </c>
      <c r="C29" s="556" t="s">
        <v>159</v>
      </c>
      <c r="D29" s="556" t="s">
        <v>176</v>
      </c>
      <c r="E29" s="556" t="s">
        <v>180</v>
      </c>
      <c r="F29" s="556" t="s">
        <v>124</v>
      </c>
      <c r="G29" s="556" t="s">
        <v>132</v>
      </c>
      <c r="H29" s="556" t="s">
        <v>124</v>
      </c>
      <c r="I29" s="556" t="s">
        <v>124</v>
      </c>
    </row>
    <row r="30" spans="1:9" x14ac:dyDescent="0.25">
      <c r="A30" s="556" t="s">
        <v>67</v>
      </c>
      <c r="B30" s="556" t="s">
        <v>369</v>
      </c>
      <c r="C30" s="556" t="s">
        <v>131</v>
      </c>
      <c r="D30" s="556" t="s">
        <v>124</v>
      </c>
      <c r="E30" s="556" t="s">
        <v>131</v>
      </c>
      <c r="F30" s="556" t="s">
        <v>171</v>
      </c>
      <c r="G30" s="556" t="s">
        <v>177</v>
      </c>
      <c r="H30" s="556" t="s">
        <v>151</v>
      </c>
      <c r="I30" s="556" t="s">
        <v>157</v>
      </c>
    </row>
    <row r="31" spans="1:9" x14ac:dyDescent="0.25">
      <c r="A31" s="556" t="s">
        <v>68</v>
      </c>
      <c r="B31" s="556" t="s">
        <v>180</v>
      </c>
      <c r="C31" s="556" t="s">
        <v>180</v>
      </c>
      <c r="D31" s="556"/>
      <c r="E31" s="556"/>
      <c r="F31" s="556"/>
      <c r="G31" s="556"/>
      <c r="H31" s="556"/>
      <c r="I31" s="556"/>
    </row>
    <row r="32" spans="1:9" x14ac:dyDescent="0.25">
      <c r="A32" s="556" t="s">
        <v>69</v>
      </c>
      <c r="B32" s="556" t="s">
        <v>370</v>
      </c>
      <c r="C32" s="556" t="s">
        <v>185</v>
      </c>
      <c r="D32" s="556" t="s">
        <v>164</v>
      </c>
      <c r="E32" s="556" t="s">
        <v>371</v>
      </c>
      <c r="F32" s="556" t="s">
        <v>372</v>
      </c>
      <c r="G32" s="556" t="s">
        <v>373</v>
      </c>
      <c r="H32" s="556" t="s">
        <v>374</v>
      </c>
      <c r="I32" s="556" t="s">
        <v>375</v>
      </c>
    </row>
    <row r="33" spans="1:9" x14ac:dyDescent="0.25">
      <c r="A33" s="556" t="s">
        <v>70</v>
      </c>
      <c r="B33" s="556" t="s">
        <v>376</v>
      </c>
      <c r="C33" s="556" t="s">
        <v>214</v>
      </c>
      <c r="D33" s="556" t="s">
        <v>371</v>
      </c>
      <c r="E33" s="556" t="s">
        <v>377</v>
      </c>
      <c r="F33" s="556" t="s">
        <v>378</v>
      </c>
      <c r="G33" s="556" t="s">
        <v>183</v>
      </c>
      <c r="H33" s="556" t="s">
        <v>379</v>
      </c>
      <c r="I33" s="556" t="s">
        <v>380</v>
      </c>
    </row>
    <row r="34" spans="1:9" x14ac:dyDescent="0.25">
      <c r="A34" s="556" t="s">
        <v>71</v>
      </c>
      <c r="B34" s="556" t="s">
        <v>381</v>
      </c>
      <c r="C34" s="556" t="s">
        <v>381</v>
      </c>
      <c r="D34" s="556"/>
      <c r="E34" s="556"/>
      <c r="F34" s="556"/>
      <c r="G34" s="556"/>
      <c r="H34" s="556"/>
      <c r="I34" s="556"/>
    </row>
    <row r="35" spans="1:9" x14ac:dyDescent="0.25">
      <c r="A35" s="556" t="s">
        <v>72</v>
      </c>
      <c r="B35" s="556" t="s">
        <v>382</v>
      </c>
      <c r="C35" s="556" t="s">
        <v>383</v>
      </c>
      <c r="D35" s="556" t="s">
        <v>384</v>
      </c>
      <c r="E35" s="556" t="s">
        <v>251</v>
      </c>
      <c r="F35" s="556" t="s">
        <v>231</v>
      </c>
      <c r="G35" s="556" t="s">
        <v>199</v>
      </c>
      <c r="H35" s="556" t="s">
        <v>231</v>
      </c>
      <c r="I35" s="556" t="s">
        <v>231</v>
      </c>
    </row>
    <row r="36" spans="1:9" x14ac:dyDescent="0.25">
      <c r="A36" s="556" t="s">
        <v>73</v>
      </c>
      <c r="B36" s="556" t="s">
        <v>385</v>
      </c>
      <c r="C36" s="556" t="s">
        <v>195</v>
      </c>
      <c r="D36" s="556" t="s">
        <v>386</v>
      </c>
      <c r="E36" s="556" t="s">
        <v>184</v>
      </c>
      <c r="F36" s="556" t="s">
        <v>387</v>
      </c>
      <c r="G36" s="556" t="s">
        <v>230</v>
      </c>
      <c r="H36" s="556" t="s">
        <v>204</v>
      </c>
      <c r="I36" s="556" t="s">
        <v>388</v>
      </c>
    </row>
    <row r="37" spans="1:9" x14ac:dyDescent="0.25">
      <c r="A37" s="556" t="s">
        <v>74</v>
      </c>
      <c r="B37" s="556" t="s">
        <v>389</v>
      </c>
      <c r="C37" s="556" t="s">
        <v>389</v>
      </c>
      <c r="D37" s="556"/>
      <c r="E37" s="556"/>
      <c r="F37" s="556"/>
      <c r="G37" s="556"/>
      <c r="H37" s="556"/>
      <c r="I37" s="556"/>
    </row>
    <row r="38" spans="1:9" x14ac:dyDescent="0.25">
      <c r="A38" s="556" t="s">
        <v>75</v>
      </c>
      <c r="B38" s="556" t="s">
        <v>125</v>
      </c>
      <c r="C38" s="556" t="s">
        <v>125</v>
      </c>
      <c r="D38" s="556"/>
      <c r="E38" s="556"/>
      <c r="F38" s="556"/>
      <c r="G38" s="556"/>
      <c r="H38" s="556"/>
      <c r="I38" s="556"/>
    </row>
    <row r="39" spans="1:9" x14ac:dyDescent="0.25">
      <c r="A39" s="556" t="s">
        <v>76</v>
      </c>
      <c r="B39" s="556" t="s">
        <v>121</v>
      </c>
      <c r="C39" s="556" t="s">
        <v>121</v>
      </c>
      <c r="D39" s="556"/>
      <c r="E39" s="556"/>
      <c r="F39" s="556"/>
      <c r="G39" s="556"/>
      <c r="H39" s="556"/>
      <c r="I39" s="556"/>
    </row>
    <row r="40" spans="1:9" x14ac:dyDescent="0.25">
      <c r="A40" s="556" t="s">
        <v>77</v>
      </c>
      <c r="B40" s="556" t="s">
        <v>126</v>
      </c>
      <c r="C40" s="556" t="s">
        <v>126</v>
      </c>
      <c r="D40" s="556"/>
      <c r="E40" s="556"/>
      <c r="F40" s="556"/>
      <c r="G40" s="556"/>
      <c r="H40" s="556"/>
      <c r="I40" s="556"/>
    </row>
    <row r="41" spans="1:9" x14ac:dyDescent="0.25">
      <c r="A41" s="556" t="s">
        <v>37</v>
      </c>
      <c r="B41" s="556" t="s">
        <v>59</v>
      </c>
      <c r="C41" s="556" t="s">
        <v>59</v>
      </c>
      <c r="D41" s="556"/>
      <c r="E41" s="556"/>
      <c r="F41" s="556"/>
      <c r="G41" s="556"/>
      <c r="H41" s="556"/>
      <c r="I41" s="556"/>
    </row>
    <row r="42" spans="1:9" x14ac:dyDescent="0.25">
      <c r="A42" s="556" t="s">
        <v>141</v>
      </c>
      <c r="B42" s="556" t="s">
        <v>59</v>
      </c>
      <c r="C42" s="556" t="s">
        <v>59</v>
      </c>
      <c r="D42" s="556"/>
      <c r="E42" s="556"/>
      <c r="F42" s="556"/>
      <c r="G42" s="556"/>
      <c r="H42" s="556"/>
      <c r="I42" s="556"/>
    </row>
    <row r="44" spans="1:9" x14ac:dyDescent="0.25">
      <c r="A44" s="556" t="s">
        <v>79</v>
      </c>
      <c r="B44" s="556"/>
      <c r="C44" s="556"/>
      <c r="D44" s="556"/>
      <c r="E44" s="556"/>
      <c r="F44" s="556"/>
      <c r="G44" s="556"/>
      <c r="H44" s="556"/>
      <c r="I44" s="556"/>
    </row>
    <row r="45" spans="1:9" x14ac:dyDescent="0.25">
      <c r="A45" s="556" t="s">
        <v>62</v>
      </c>
      <c r="B45" s="556" t="s">
        <v>390</v>
      </c>
      <c r="C45" s="556" t="s">
        <v>391</v>
      </c>
      <c r="D45" s="556" t="s">
        <v>392</v>
      </c>
      <c r="E45" s="556" t="s">
        <v>393</v>
      </c>
      <c r="F45" s="556" t="s">
        <v>394</v>
      </c>
      <c r="G45" s="556" t="s">
        <v>395</v>
      </c>
      <c r="H45" s="556" t="s">
        <v>396</v>
      </c>
      <c r="I45" s="556" t="s">
        <v>397</v>
      </c>
    </row>
    <row r="46" spans="1:9" x14ac:dyDescent="0.25">
      <c r="A46" s="556" t="s">
        <v>63</v>
      </c>
      <c r="B46" s="556" t="s">
        <v>398</v>
      </c>
      <c r="C46" s="556" t="s">
        <v>399</v>
      </c>
      <c r="D46" s="556" t="s">
        <v>400</v>
      </c>
      <c r="E46" s="556" t="s">
        <v>401</v>
      </c>
      <c r="F46" s="556" t="s">
        <v>402</v>
      </c>
      <c r="G46" s="556" t="s">
        <v>403</v>
      </c>
      <c r="H46" s="556" t="s">
        <v>404</v>
      </c>
      <c r="I46" s="556" t="s">
        <v>212</v>
      </c>
    </row>
    <row r="47" spans="1:9" x14ac:dyDescent="0.25">
      <c r="A47" s="556" t="s">
        <v>52</v>
      </c>
      <c r="B47" s="556" t="s">
        <v>405</v>
      </c>
      <c r="C47" s="556" t="s">
        <v>405</v>
      </c>
      <c r="D47" s="556"/>
      <c r="E47" s="556"/>
      <c r="F47" s="556"/>
      <c r="G47" s="556"/>
      <c r="H47" s="556"/>
      <c r="I47" s="556"/>
    </row>
    <row r="48" spans="1:9" x14ac:dyDescent="0.25">
      <c r="A48" s="556" t="s">
        <v>64</v>
      </c>
      <c r="B48" s="556" t="s">
        <v>406</v>
      </c>
      <c r="C48" s="556" t="s">
        <v>407</v>
      </c>
      <c r="D48" s="556" t="s">
        <v>408</v>
      </c>
      <c r="E48" s="556" t="s">
        <v>409</v>
      </c>
      <c r="F48" s="556" t="s">
        <v>410</v>
      </c>
      <c r="G48" s="556" t="s">
        <v>411</v>
      </c>
      <c r="H48" s="556" t="s">
        <v>412</v>
      </c>
      <c r="I48" s="556" t="s">
        <v>413</v>
      </c>
    </row>
    <row r="49" spans="1:9" x14ac:dyDescent="0.25">
      <c r="A49" s="556" t="s">
        <v>65</v>
      </c>
      <c r="B49" s="556" t="s">
        <v>414</v>
      </c>
      <c r="C49" s="556" t="s">
        <v>415</v>
      </c>
      <c r="D49" s="556" t="s">
        <v>122</v>
      </c>
      <c r="E49" s="556" t="s">
        <v>122</v>
      </c>
      <c r="F49" s="556" t="s">
        <v>122</v>
      </c>
      <c r="G49" s="556" t="s">
        <v>122</v>
      </c>
      <c r="H49" s="556" t="s">
        <v>122</v>
      </c>
      <c r="I49" s="556" t="s">
        <v>122</v>
      </c>
    </row>
    <row r="50" spans="1:9" x14ac:dyDescent="0.25">
      <c r="A50" s="556" t="s">
        <v>66</v>
      </c>
      <c r="B50" s="556" t="s">
        <v>133</v>
      </c>
      <c r="C50" s="556" t="s">
        <v>222</v>
      </c>
      <c r="D50" s="556" t="s">
        <v>222</v>
      </c>
      <c r="E50" s="556" t="s">
        <v>222</v>
      </c>
      <c r="F50" s="556" t="s">
        <v>222</v>
      </c>
      <c r="G50" s="556" t="s">
        <v>222</v>
      </c>
      <c r="H50" s="556" t="s">
        <v>222</v>
      </c>
      <c r="I50" s="556" t="s">
        <v>202</v>
      </c>
    </row>
    <row r="51" spans="1:9" x14ac:dyDescent="0.25">
      <c r="A51" s="556" t="s">
        <v>67</v>
      </c>
      <c r="B51" s="556" t="s">
        <v>201</v>
      </c>
      <c r="C51" s="556" t="s">
        <v>59</v>
      </c>
      <c r="D51" s="556"/>
      <c r="E51" s="556" t="s">
        <v>174</v>
      </c>
      <c r="F51" s="556"/>
      <c r="G51" s="556"/>
      <c r="H51" s="556" t="s">
        <v>161</v>
      </c>
      <c r="I51" s="556" t="s">
        <v>161</v>
      </c>
    </row>
    <row r="52" spans="1:9" x14ac:dyDescent="0.25">
      <c r="A52" s="556" t="s">
        <v>68</v>
      </c>
      <c r="B52" s="556" t="s">
        <v>59</v>
      </c>
      <c r="C52" s="556" t="s">
        <v>59</v>
      </c>
      <c r="D52" s="556"/>
      <c r="E52" s="556"/>
      <c r="F52" s="556"/>
      <c r="G52" s="556"/>
      <c r="H52" s="556"/>
      <c r="I52" s="556"/>
    </row>
    <row r="53" spans="1:9" x14ac:dyDescent="0.25">
      <c r="A53" s="556" t="s">
        <v>69</v>
      </c>
      <c r="B53" s="556" t="s">
        <v>416</v>
      </c>
      <c r="C53" s="556" t="s">
        <v>417</v>
      </c>
      <c r="D53" s="556" t="s">
        <v>418</v>
      </c>
      <c r="E53" s="556" t="s">
        <v>419</v>
      </c>
      <c r="F53" s="556" t="s">
        <v>420</v>
      </c>
      <c r="G53" s="556" t="s">
        <v>225</v>
      </c>
      <c r="H53" s="556" t="s">
        <v>421</v>
      </c>
      <c r="I53" s="556" t="s">
        <v>422</v>
      </c>
    </row>
    <row r="54" spans="1:9" x14ac:dyDescent="0.25">
      <c r="A54" s="556" t="s">
        <v>70</v>
      </c>
      <c r="B54" s="556" t="s">
        <v>416</v>
      </c>
      <c r="C54" s="556" t="s">
        <v>122</v>
      </c>
      <c r="D54" s="556" t="s">
        <v>122</v>
      </c>
      <c r="E54" s="556" t="s">
        <v>423</v>
      </c>
      <c r="F54" s="556" t="s">
        <v>122</v>
      </c>
      <c r="G54" s="556" t="s">
        <v>122</v>
      </c>
      <c r="H54" s="556" t="s">
        <v>419</v>
      </c>
      <c r="I54" s="556" t="s">
        <v>424</v>
      </c>
    </row>
    <row r="55" spans="1:9" x14ac:dyDescent="0.25">
      <c r="A55" s="556" t="s">
        <v>71</v>
      </c>
      <c r="B55" s="556" t="s">
        <v>122</v>
      </c>
      <c r="C55" s="556" t="s">
        <v>122</v>
      </c>
      <c r="D55" s="556"/>
      <c r="E55" s="556"/>
      <c r="F55" s="556"/>
      <c r="G55" s="556"/>
      <c r="H55" s="556"/>
      <c r="I55" s="556"/>
    </row>
    <row r="56" spans="1:9" x14ac:dyDescent="0.25">
      <c r="A56" s="556" t="s">
        <v>72</v>
      </c>
      <c r="B56" s="556" t="s">
        <v>425</v>
      </c>
      <c r="C56" s="556" t="s">
        <v>426</v>
      </c>
      <c r="D56" s="556" t="s">
        <v>426</v>
      </c>
      <c r="E56" s="556" t="s">
        <v>426</v>
      </c>
      <c r="F56" s="556" t="s">
        <v>426</v>
      </c>
      <c r="G56" s="556" t="s">
        <v>426</v>
      </c>
      <c r="H56" s="556" t="s">
        <v>426</v>
      </c>
      <c r="I56" s="556" t="s">
        <v>203</v>
      </c>
    </row>
    <row r="57" spans="1:9" x14ac:dyDescent="0.25">
      <c r="A57" s="556" t="s">
        <v>73</v>
      </c>
      <c r="B57" s="556" t="s">
        <v>425</v>
      </c>
      <c r="C57" s="556" t="s">
        <v>121</v>
      </c>
      <c r="D57" s="556"/>
      <c r="E57" s="556" t="s">
        <v>427</v>
      </c>
      <c r="F57" s="556"/>
      <c r="G57" s="556"/>
      <c r="H57" s="556" t="s">
        <v>428</v>
      </c>
      <c r="I57" s="556" t="s">
        <v>428</v>
      </c>
    </row>
    <row r="58" spans="1:9" x14ac:dyDescent="0.25">
      <c r="A58" s="556" t="s">
        <v>74</v>
      </c>
      <c r="B58" s="556" t="s">
        <v>121</v>
      </c>
      <c r="C58" s="556" t="s">
        <v>121</v>
      </c>
      <c r="D58" s="556"/>
      <c r="E58" s="556"/>
      <c r="F58" s="556"/>
      <c r="G58" s="556"/>
      <c r="H58" s="556"/>
      <c r="I58" s="556"/>
    </row>
    <row r="59" spans="1:9" x14ac:dyDescent="0.25">
      <c r="A59" s="556" t="s">
        <v>75</v>
      </c>
      <c r="B59" s="556" t="s">
        <v>125</v>
      </c>
      <c r="C59" s="556" t="s">
        <v>125</v>
      </c>
      <c r="D59" s="556"/>
      <c r="E59" s="556"/>
      <c r="F59" s="556"/>
      <c r="G59" s="556"/>
      <c r="H59" s="556"/>
      <c r="I59" s="556"/>
    </row>
    <row r="60" spans="1:9" x14ac:dyDescent="0.25">
      <c r="A60" s="556" t="s">
        <v>76</v>
      </c>
      <c r="B60" s="556" t="s">
        <v>121</v>
      </c>
      <c r="C60" s="556" t="s">
        <v>121</v>
      </c>
      <c r="D60" s="556"/>
      <c r="E60" s="556"/>
      <c r="F60" s="556"/>
      <c r="G60" s="556"/>
      <c r="H60" s="556"/>
      <c r="I60" s="556"/>
    </row>
    <row r="61" spans="1:9" x14ac:dyDescent="0.25">
      <c r="A61" s="556" t="s">
        <v>77</v>
      </c>
      <c r="B61" s="556" t="s">
        <v>126</v>
      </c>
      <c r="C61" s="556" t="s">
        <v>126</v>
      </c>
      <c r="D61" s="556"/>
      <c r="E61" s="556"/>
      <c r="F61" s="556"/>
      <c r="G61" s="556"/>
      <c r="H61" s="556"/>
      <c r="I61" s="556"/>
    </row>
    <row r="62" spans="1:9" x14ac:dyDescent="0.25">
      <c r="A62" s="556" t="s">
        <v>37</v>
      </c>
      <c r="B62" s="556" t="s">
        <v>59</v>
      </c>
      <c r="C62" s="556" t="s">
        <v>59</v>
      </c>
      <c r="D62" s="556"/>
      <c r="E62" s="556"/>
      <c r="F62" s="556"/>
      <c r="G62" s="556"/>
      <c r="H62" s="556"/>
      <c r="I62" s="556"/>
    </row>
    <row r="63" spans="1:9" x14ac:dyDescent="0.25">
      <c r="A63" s="556" t="s">
        <v>141</v>
      </c>
      <c r="B63" s="556" t="s">
        <v>59</v>
      </c>
      <c r="C63" s="556" t="s">
        <v>59</v>
      </c>
      <c r="D63" s="556"/>
      <c r="E63" s="556"/>
      <c r="F63" s="556"/>
      <c r="G63" s="556"/>
      <c r="H63" s="556"/>
      <c r="I63" s="556"/>
    </row>
    <row r="65" spans="1:9" x14ac:dyDescent="0.25">
      <c r="A65" s="556" t="s">
        <v>80</v>
      </c>
      <c r="B65" s="556"/>
      <c r="C65" s="556"/>
      <c r="D65" s="556"/>
      <c r="E65" s="556"/>
      <c r="F65" s="556"/>
      <c r="G65" s="556"/>
      <c r="H65" s="556"/>
      <c r="I65" s="556"/>
    </row>
    <row r="66" spans="1:9" x14ac:dyDescent="0.25">
      <c r="A66" s="556" t="s">
        <v>62</v>
      </c>
      <c r="B66" s="556" t="s">
        <v>429</v>
      </c>
      <c r="C66" s="556" t="s">
        <v>430</v>
      </c>
      <c r="D66" s="556" t="s">
        <v>431</v>
      </c>
      <c r="E66" s="556" t="s">
        <v>432</v>
      </c>
      <c r="F66" s="556" t="s">
        <v>433</v>
      </c>
      <c r="G66" s="556" t="s">
        <v>434</v>
      </c>
      <c r="H66" s="556" t="s">
        <v>435</v>
      </c>
      <c r="I66" s="556" t="s">
        <v>436</v>
      </c>
    </row>
    <row r="67" spans="1:9" x14ac:dyDescent="0.25">
      <c r="A67" s="556" t="s">
        <v>63</v>
      </c>
      <c r="B67" s="556" t="s">
        <v>437</v>
      </c>
      <c r="C67" s="556" t="s">
        <v>438</v>
      </c>
      <c r="D67" s="556" t="s">
        <v>439</v>
      </c>
      <c r="E67" s="556" t="s">
        <v>440</v>
      </c>
      <c r="F67" s="556" t="s">
        <v>441</v>
      </c>
      <c r="G67" s="556" t="s">
        <v>442</v>
      </c>
      <c r="H67" s="556" t="s">
        <v>443</v>
      </c>
      <c r="I67" s="556" t="s">
        <v>444</v>
      </c>
    </row>
    <row r="68" spans="1:9" x14ac:dyDescent="0.25">
      <c r="A68" s="556" t="s">
        <v>52</v>
      </c>
      <c r="B68" s="556" t="s">
        <v>445</v>
      </c>
      <c r="C68" s="556" t="s">
        <v>445</v>
      </c>
      <c r="D68" s="556"/>
      <c r="E68" s="556"/>
      <c r="F68" s="556"/>
      <c r="G68" s="556"/>
      <c r="H68" s="556"/>
      <c r="I68" s="556"/>
    </row>
    <row r="69" spans="1:9" x14ac:dyDescent="0.25">
      <c r="A69" s="556" t="s">
        <v>64</v>
      </c>
      <c r="B69" s="556" t="s">
        <v>446</v>
      </c>
      <c r="C69" s="556" t="s">
        <v>447</v>
      </c>
      <c r="D69" s="556" t="s">
        <v>448</v>
      </c>
      <c r="E69" s="556" t="s">
        <v>449</v>
      </c>
      <c r="F69" s="556" t="s">
        <v>450</v>
      </c>
      <c r="G69" s="556" t="s">
        <v>451</v>
      </c>
      <c r="H69" s="556" t="s">
        <v>452</v>
      </c>
      <c r="I69" s="556" t="s">
        <v>453</v>
      </c>
    </row>
    <row r="70" spans="1:9" x14ac:dyDescent="0.25">
      <c r="A70" s="556" t="s">
        <v>65</v>
      </c>
      <c r="B70" s="556" t="s">
        <v>454</v>
      </c>
      <c r="C70" s="556" t="s">
        <v>455</v>
      </c>
      <c r="D70" s="556" t="s">
        <v>122</v>
      </c>
      <c r="E70" s="556" t="s">
        <v>122</v>
      </c>
      <c r="F70" s="556" t="s">
        <v>122</v>
      </c>
      <c r="G70" s="556" t="s">
        <v>122</v>
      </c>
      <c r="H70" s="556" t="s">
        <v>122</v>
      </c>
      <c r="I70" s="556" t="s">
        <v>122</v>
      </c>
    </row>
    <row r="71" spans="1:9" x14ac:dyDescent="0.25">
      <c r="A71" s="556" t="s">
        <v>66</v>
      </c>
      <c r="B71" s="556" t="s">
        <v>223</v>
      </c>
      <c r="C71" s="556" t="s">
        <v>129</v>
      </c>
      <c r="D71" s="556" t="s">
        <v>129</v>
      </c>
      <c r="E71" s="556" t="s">
        <v>130</v>
      </c>
      <c r="F71" s="556" t="s">
        <v>129</v>
      </c>
      <c r="G71" s="556" t="s">
        <v>130</v>
      </c>
      <c r="H71" s="556" t="s">
        <v>129</v>
      </c>
      <c r="I71" s="556" t="s">
        <v>129</v>
      </c>
    </row>
    <row r="72" spans="1:9" x14ac:dyDescent="0.25">
      <c r="A72" s="556" t="s">
        <v>67</v>
      </c>
      <c r="B72" s="556" t="s">
        <v>456</v>
      </c>
      <c r="C72" s="556" t="s">
        <v>154</v>
      </c>
      <c r="D72" s="556" t="s">
        <v>157</v>
      </c>
      <c r="E72" s="556" t="s">
        <v>157</v>
      </c>
      <c r="F72" s="556" t="s">
        <v>131</v>
      </c>
      <c r="G72" s="556" t="s">
        <v>129</v>
      </c>
      <c r="H72" s="556" t="s">
        <v>157</v>
      </c>
      <c r="I72" s="556" t="s">
        <v>139</v>
      </c>
    </row>
    <row r="73" spans="1:9" x14ac:dyDescent="0.25">
      <c r="A73" s="556" t="s">
        <v>68</v>
      </c>
      <c r="B73" s="556" t="s">
        <v>201</v>
      </c>
      <c r="C73" s="556" t="s">
        <v>201</v>
      </c>
      <c r="D73" s="556"/>
      <c r="E73" s="556"/>
      <c r="F73" s="556"/>
      <c r="G73" s="556"/>
      <c r="H73" s="556"/>
      <c r="I73" s="556"/>
    </row>
    <row r="74" spans="1:9" x14ac:dyDescent="0.25">
      <c r="A74" s="556" t="s">
        <v>69</v>
      </c>
      <c r="B74" s="556" t="s">
        <v>457</v>
      </c>
      <c r="C74" s="556" t="s">
        <v>458</v>
      </c>
      <c r="D74" s="556" t="s">
        <v>459</v>
      </c>
      <c r="E74" s="556" t="s">
        <v>460</v>
      </c>
      <c r="F74" s="556" t="s">
        <v>461</v>
      </c>
      <c r="G74" s="556" t="s">
        <v>211</v>
      </c>
      <c r="H74" s="556" t="s">
        <v>462</v>
      </c>
      <c r="I74" s="556" t="s">
        <v>463</v>
      </c>
    </row>
    <row r="75" spans="1:9" x14ac:dyDescent="0.25">
      <c r="A75" s="556" t="s">
        <v>70</v>
      </c>
      <c r="B75" s="556" t="s">
        <v>464</v>
      </c>
      <c r="C75" s="556" t="s">
        <v>465</v>
      </c>
      <c r="D75" s="556" t="s">
        <v>466</v>
      </c>
      <c r="E75" s="556" t="s">
        <v>467</v>
      </c>
      <c r="F75" s="556" t="s">
        <v>468</v>
      </c>
      <c r="G75" s="556" t="s">
        <v>469</v>
      </c>
      <c r="H75" s="556" t="s">
        <v>470</v>
      </c>
      <c r="I75" s="556" t="s">
        <v>471</v>
      </c>
    </row>
    <row r="76" spans="1:9" x14ac:dyDescent="0.25">
      <c r="A76" s="556" t="s">
        <v>71</v>
      </c>
      <c r="B76" s="556" t="s">
        <v>472</v>
      </c>
      <c r="C76" s="556" t="s">
        <v>472</v>
      </c>
      <c r="D76" s="556"/>
      <c r="E76" s="556"/>
      <c r="F76" s="556"/>
      <c r="G76" s="556"/>
      <c r="H76" s="556"/>
      <c r="I76" s="556"/>
    </row>
    <row r="77" spans="1:9" x14ac:dyDescent="0.25">
      <c r="A77" s="556" t="s">
        <v>72</v>
      </c>
      <c r="B77" s="556" t="s">
        <v>473</v>
      </c>
      <c r="C77" s="556" t="s">
        <v>474</v>
      </c>
      <c r="D77" s="556" t="s">
        <v>475</v>
      </c>
      <c r="E77" s="556" t="s">
        <v>476</v>
      </c>
      <c r="F77" s="556" t="s">
        <v>475</v>
      </c>
      <c r="G77" s="556" t="s">
        <v>476</v>
      </c>
      <c r="H77" s="556" t="s">
        <v>475</v>
      </c>
      <c r="I77" s="556" t="s">
        <v>475</v>
      </c>
    </row>
    <row r="78" spans="1:9" x14ac:dyDescent="0.25">
      <c r="A78" s="556" t="s">
        <v>73</v>
      </c>
      <c r="B78" s="556" t="s">
        <v>477</v>
      </c>
      <c r="C78" s="556" t="s">
        <v>478</v>
      </c>
      <c r="D78" s="556" t="s">
        <v>479</v>
      </c>
      <c r="E78" s="556" t="s">
        <v>480</v>
      </c>
      <c r="F78" s="556" t="s">
        <v>481</v>
      </c>
      <c r="G78" s="556" t="s">
        <v>482</v>
      </c>
      <c r="H78" s="556" t="s">
        <v>483</v>
      </c>
      <c r="I78" s="556" t="s">
        <v>484</v>
      </c>
    </row>
    <row r="79" spans="1:9" x14ac:dyDescent="0.25">
      <c r="A79" s="556" t="s">
        <v>74</v>
      </c>
      <c r="B79" s="556" t="s">
        <v>217</v>
      </c>
      <c r="C79" s="556" t="s">
        <v>217</v>
      </c>
      <c r="D79" s="556"/>
      <c r="E79" s="556"/>
      <c r="F79" s="556"/>
      <c r="G79" s="556"/>
      <c r="H79" s="556"/>
      <c r="I79" s="556"/>
    </row>
    <row r="80" spans="1:9" x14ac:dyDescent="0.25">
      <c r="A80" s="556" t="s">
        <v>75</v>
      </c>
      <c r="B80" s="556" t="s">
        <v>125</v>
      </c>
      <c r="C80" s="556" t="s">
        <v>125</v>
      </c>
      <c r="D80" s="556"/>
      <c r="E80" s="556"/>
      <c r="F80" s="556"/>
      <c r="G80" s="556"/>
      <c r="H80" s="556"/>
      <c r="I80" s="556"/>
    </row>
    <row r="81" spans="1:9" x14ac:dyDescent="0.25">
      <c r="A81" s="556" t="s">
        <v>76</v>
      </c>
      <c r="B81" s="556" t="s">
        <v>121</v>
      </c>
      <c r="C81" s="556" t="s">
        <v>121</v>
      </c>
      <c r="D81" s="556"/>
      <c r="E81" s="556"/>
      <c r="F81" s="556"/>
      <c r="G81" s="556"/>
      <c r="H81" s="556"/>
      <c r="I81" s="556"/>
    </row>
    <row r="82" spans="1:9" x14ac:dyDescent="0.25">
      <c r="A82" s="556" t="s">
        <v>77</v>
      </c>
      <c r="B82" s="556" t="s">
        <v>126</v>
      </c>
      <c r="C82" s="556" t="s">
        <v>126</v>
      </c>
      <c r="D82" s="556"/>
      <c r="E82" s="556"/>
      <c r="F82" s="556"/>
      <c r="G82" s="556"/>
      <c r="H82" s="556"/>
      <c r="I82" s="556"/>
    </row>
    <row r="83" spans="1:9" x14ac:dyDescent="0.25">
      <c r="A83" s="556" t="s">
        <v>37</v>
      </c>
      <c r="B83" s="556" t="s">
        <v>177</v>
      </c>
      <c r="C83" s="556" t="s">
        <v>177</v>
      </c>
      <c r="D83" s="556"/>
      <c r="E83" s="556"/>
      <c r="F83" s="556"/>
      <c r="G83" s="556"/>
      <c r="H83" s="556"/>
      <c r="I83" s="556"/>
    </row>
    <row r="84" spans="1:9" x14ac:dyDescent="0.25">
      <c r="A84" s="556" t="s">
        <v>141</v>
      </c>
      <c r="B84" s="556" t="s">
        <v>59</v>
      </c>
      <c r="C84" s="556" t="s">
        <v>59</v>
      </c>
      <c r="D84" s="556"/>
      <c r="E84" s="556"/>
      <c r="F84" s="556"/>
      <c r="G84" s="556"/>
      <c r="H84" s="556"/>
      <c r="I84" s="556"/>
    </row>
    <row r="86" spans="1:9" x14ac:dyDescent="0.25">
      <c r="A86" s="556" t="s">
        <v>81</v>
      </c>
      <c r="B86" s="556"/>
      <c r="C86" s="556"/>
      <c r="D86" s="556"/>
      <c r="E86" s="556"/>
      <c r="F86" s="556"/>
      <c r="G86" s="556"/>
      <c r="H86" s="556"/>
      <c r="I86" s="556"/>
    </row>
    <row r="87" spans="1:9" x14ac:dyDescent="0.25">
      <c r="A87" s="556" t="s">
        <v>62</v>
      </c>
      <c r="B87" s="556" t="s">
        <v>121</v>
      </c>
      <c r="C87" s="556" t="s">
        <v>121</v>
      </c>
      <c r="D87" s="556"/>
      <c r="E87" s="556"/>
      <c r="F87" s="556"/>
      <c r="G87" s="556"/>
      <c r="H87" s="556"/>
      <c r="I87" s="556"/>
    </row>
    <row r="88" spans="1:9" x14ac:dyDescent="0.25">
      <c r="A88" s="556" t="s">
        <v>63</v>
      </c>
      <c r="B88" s="556" t="s">
        <v>485</v>
      </c>
      <c r="C88" s="556" t="s">
        <v>486</v>
      </c>
      <c r="D88" s="556" t="s">
        <v>486</v>
      </c>
      <c r="E88" s="556" t="s">
        <v>486</v>
      </c>
      <c r="F88" s="556" t="s">
        <v>486</v>
      </c>
      <c r="G88" s="556" t="s">
        <v>486</v>
      </c>
      <c r="H88" s="556" t="s">
        <v>486</v>
      </c>
      <c r="I88" s="556" t="s">
        <v>486</v>
      </c>
    </row>
    <row r="89" spans="1:9" x14ac:dyDescent="0.25">
      <c r="A89" s="556" t="s">
        <v>52</v>
      </c>
      <c r="B89" s="556" t="s">
        <v>487</v>
      </c>
      <c r="C89" s="556" t="s">
        <v>487</v>
      </c>
      <c r="D89" s="556"/>
      <c r="E89" s="556"/>
      <c r="F89" s="556"/>
      <c r="G89" s="556"/>
      <c r="H89" s="556"/>
      <c r="I89" s="556"/>
    </row>
    <row r="90" spans="1:9" x14ac:dyDescent="0.25">
      <c r="A90" s="556" t="s">
        <v>64</v>
      </c>
      <c r="B90" s="556" t="s">
        <v>121</v>
      </c>
      <c r="C90" s="556" t="s">
        <v>121</v>
      </c>
      <c r="D90" s="556"/>
      <c r="E90" s="556"/>
      <c r="F90" s="556"/>
      <c r="G90" s="556"/>
      <c r="H90" s="556"/>
      <c r="I90" s="556"/>
    </row>
    <row r="91" spans="1:9" x14ac:dyDescent="0.25">
      <c r="A91" s="556" t="s">
        <v>65</v>
      </c>
      <c r="B91" s="556" t="s">
        <v>122</v>
      </c>
      <c r="C91" s="556" t="s">
        <v>122</v>
      </c>
      <c r="D91" s="556"/>
      <c r="E91" s="556"/>
      <c r="F91" s="556"/>
      <c r="G91" s="556"/>
      <c r="H91" s="556"/>
      <c r="I91" s="556"/>
    </row>
    <row r="92" spans="1:9" x14ac:dyDescent="0.25">
      <c r="A92" s="556" t="s">
        <v>66</v>
      </c>
      <c r="B92" s="556" t="s">
        <v>59</v>
      </c>
      <c r="C92" s="556" t="s">
        <v>59</v>
      </c>
      <c r="D92" s="556" t="s">
        <v>59</v>
      </c>
      <c r="E92" s="556" t="s">
        <v>59</v>
      </c>
      <c r="F92" s="556" t="s">
        <v>59</v>
      </c>
      <c r="G92" s="556" t="s">
        <v>59</v>
      </c>
      <c r="H92" s="556" t="s">
        <v>59</v>
      </c>
      <c r="I92" s="556" t="s">
        <v>59</v>
      </c>
    </row>
    <row r="93" spans="1:9" x14ac:dyDescent="0.25">
      <c r="A93" s="556" t="s">
        <v>67</v>
      </c>
      <c r="B93" s="556" t="s">
        <v>59</v>
      </c>
      <c r="C93" s="556" t="s">
        <v>59</v>
      </c>
      <c r="D93" s="556"/>
      <c r="E93" s="556"/>
      <c r="F93" s="556"/>
      <c r="G93" s="556"/>
      <c r="H93" s="556"/>
      <c r="I93" s="556"/>
    </row>
    <row r="94" spans="1:9" x14ac:dyDescent="0.25">
      <c r="A94" s="556" t="s">
        <v>68</v>
      </c>
      <c r="B94" s="556" t="s">
        <v>59</v>
      </c>
      <c r="C94" s="556" t="s">
        <v>59</v>
      </c>
      <c r="D94" s="556"/>
      <c r="E94" s="556"/>
      <c r="F94" s="556"/>
      <c r="G94" s="556"/>
      <c r="H94" s="556"/>
      <c r="I94" s="556"/>
    </row>
    <row r="95" spans="1:9" x14ac:dyDescent="0.25">
      <c r="A95" s="556" t="s">
        <v>69</v>
      </c>
      <c r="B95" s="556" t="s">
        <v>122</v>
      </c>
      <c r="C95" s="556" t="s">
        <v>122</v>
      </c>
      <c r="D95" s="556" t="s">
        <v>122</v>
      </c>
      <c r="E95" s="556" t="s">
        <v>122</v>
      </c>
      <c r="F95" s="556" t="s">
        <v>122</v>
      </c>
      <c r="G95" s="556" t="s">
        <v>122</v>
      </c>
      <c r="H95" s="556" t="s">
        <v>122</v>
      </c>
      <c r="I95" s="556" t="s">
        <v>122</v>
      </c>
    </row>
    <row r="96" spans="1:9" x14ac:dyDescent="0.25">
      <c r="A96" s="556" t="s">
        <v>70</v>
      </c>
      <c r="B96" s="556" t="s">
        <v>122</v>
      </c>
      <c r="C96" s="556" t="s">
        <v>122</v>
      </c>
      <c r="D96" s="556" t="s">
        <v>122</v>
      </c>
      <c r="E96" s="556" t="s">
        <v>122</v>
      </c>
      <c r="F96" s="556" t="s">
        <v>122</v>
      </c>
      <c r="G96" s="556" t="s">
        <v>122</v>
      </c>
      <c r="H96" s="556" t="s">
        <v>122</v>
      </c>
      <c r="I96" s="556" t="s">
        <v>122</v>
      </c>
    </row>
    <row r="97" spans="1:9" x14ac:dyDescent="0.25">
      <c r="A97" s="556" t="s">
        <v>71</v>
      </c>
      <c r="B97" s="556" t="s">
        <v>122</v>
      </c>
      <c r="C97" s="556" t="s">
        <v>122</v>
      </c>
      <c r="D97" s="556"/>
      <c r="E97" s="556"/>
      <c r="F97" s="556"/>
      <c r="G97" s="556"/>
      <c r="H97" s="556"/>
      <c r="I97" s="556"/>
    </row>
    <row r="98" spans="1:9" x14ac:dyDescent="0.25">
      <c r="A98" s="556" t="s">
        <v>72</v>
      </c>
      <c r="B98" s="556" t="s">
        <v>121</v>
      </c>
      <c r="C98" s="556" t="s">
        <v>121</v>
      </c>
      <c r="D98" s="556" t="s">
        <v>121</v>
      </c>
      <c r="E98" s="556" t="s">
        <v>121</v>
      </c>
      <c r="F98" s="556" t="s">
        <v>121</v>
      </c>
      <c r="G98" s="556" t="s">
        <v>121</v>
      </c>
      <c r="H98" s="556" t="s">
        <v>121</v>
      </c>
      <c r="I98" s="556" t="s">
        <v>121</v>
      </c>
    </row>
    <row r="99" spans="1:9" x14ac:dyDescent="0.25">
      <c r="A99" s="556" t="s">
        <v>73</v>
      </c>
      <c r="B99" s="556" t="s">
        <v>121</v>
      </c>
      <c r="C99" s="556" t="s">
        <v>121</v>
      </c>
      <c r="D99" s="556"/>
      <c r="E99" s="556"/>
      <c r="F99" s="556"/>
      <c r="G99" s="556"/>
      <c r="H99" s="556"/>
      <c r="I99" s="556"/>
    </row>
    <row r="100" spans="1:9" x14ac:dyDescent="0.25">
      <c r="A100" s="556" t="s">
        <v>74</v>
      </c>
      <c r="B100" s="556" t="s">
        <v>121</v>
      </c>
      <c r="C100" s="556" t="s">
        <v>121</v>
      </c>
      <c r="D100" s="556"/>
      <c r="E100" s="556"/>
      <c r="F100" s="556"/>
      <c r="G100" s="556"/>
      <c r="H100" s="556"/>
      <c r="I100" s="556"/>
    </row>
    <row r="101" spans="1:9" x14ac:dyDescent="0.25">
      <c r="A101" s="556" t="s">
        <v>75</v>
      </c>
      <c r="B101" s="556" t="s">
        <v>125</v>
      </c>
      <c r="C101" s="556" t="s">
        <v>125</v>
      </c>
      <c r="D101" s="556"/>
      <c r="E101" s="556"/>
      <c r="F101" s="556"/>
      <c r="G101" s="556"/>
      <c r="H101" s="556"/>
      <c r="I101" s="556"/>
    </row>
    <row r="102" spans="1:9" x14ac:dyDescent="0.25">
      <c r="A102" s="556" t="s">
        <v>76</v>
      </c>
      <c r="B102" s="556" t="s">
        <v>121</v>
      </c>
      <c r="C102" s="556" t="s">
        <v>121</v>
      </c>
      <c r="D102" s="556"/>
      <c r="E102" s="556"/>
      <c r="F102" s="556"/>
      <c r="G102" s="556"/>
      <c r="H102" s="556"/>
      <c r="I102" s="556"/>
    </row>
    <row r="103" spans="1:9" x14ac:dyDescent="0.25">
      <c r="A103" s="556" t="s">
        <v>77</v>
      </c>
      <c r="B103" s="556" t="s">
        <v>126</v>
      </c>
      <c r="C103" s="556" t="s">
        <v>126</v>
      </c>
      <c r="D103" s="556"/>
      <c r="E103" s="556"/>
      <c r="F103" s="556"/>
      <c r="G103" s="556"/>
      <c r="H103" s="556"/>
      <c r="I103" s="556"/>
    </row>
    <row r="104" spans="1:9" x14ac:dyDescent="0.25">
      <c r="A104" s="556" t="s">
        <v>37</v>
      </c>
      <c r="B104" s="556" t="s">
        <v>59</v>
      </c>
      <c r="C104" s="556" t="s">
        <v>59</v>
      </c>
      <c r="D104" s="556"/>
      <c r="E104" s="556"/>
      <c r="F104" s="556"/>
      <c r="G104" s="556"/>
      <c r="H104" s="556"/>
      <c r="I104" s="556"/>
    </row>
    <row r="105" spans="1:9" x14ac:dyDescent="0.25">
      <c r="A105" s="556" t="s">
        <v>141</v>
      </c>
      <c r="B105" s="556" t="s">
        <v>59</v>
      </c>
      <c r="C105" s="556" t="s">
        <v>59</v>
      </c>
      <c r="D105" s="556"/>
      <c r="E105" s="556"/>
      <c r="F105" s="556"/>
      <c r="G105" s="556"/>
      <c r="H105" s="556"/>
      <c r="I105" s="556"/>
    </row>
    <row r="107" spans="1:9" x14ac:dyDescent="0.25">
      <c r="A107" s="556" t="s">
        <v>82</v>
      </c>
      <c r="B107" s="556"/>
      <c r="C107" s="556"/>
      <c r="D107" s="556"/>
      <c r="E107" s="556"/>
      <c r="F107" s="556"/>
      <c r="G107" s="556"/>
      <c r="H107" s="556"/>
      <c r="I107" s="556"/>
    </row>
    <row r="108" spans="1:9" x14ac:dyDescent="0.25">
      <c r="A108" s="556" t="s">
        <v>62</v>
      </c>
      <c r="B108" s="556" t="s">
        <v>488</v>
      </c>
      <c r="C108" s="556" t="s">
        <v>489</v>
      </c>
      <c r="D108" s="556" t="s">
        <v>490</v>
      </c>
      <c r="E108" s="556" t="s">
        <v>491</v>
      </c>
      <c r="F108" s="556" t="s">
        <v>492</v>
      </c>
      <c r="G108" s="556" t="s">
        <v>493</v>
      </c>
      <c r="H108" s="556" t="s">
        <v>494</v>
      </c>
      <c r="I108" s="556" t="s">
        <v>495</v>
      </c>
    </row>
    <row r="109" spans="1:9" x14ac:dyDescent="0.25">
      <c r="A109" s="556" t="s">
        <v>63</v>
      </c>
      <c r="B109" s="556" t="s">
        <v>496</v>
      </c>
      <c r="C109" s="556" t="s">
        <v>497</v>
      </c>
      <c r="D109" s="556" t="s">
        <v>498</v>
      </c>
      <c r="E109" s="556" t="s">
        <v>499</v>
      </c>
      <c r="F109" s="556" t="s">
        <v>500</v>
      </c>
      <c r="G109" s="556" t="s">
        <v>501</v>
      </c>
      <c r="H109" s="556" t="s">
        <v>502</v>
      </c>
      <c r="I109" s="556" t="s">
        <v>250</v>
      </c>
    </row>
    <row r="110" spans="1:9" x14ac:dyDescent="0.25">
      <c r="A110" s="556" t="s">
        <v>52</v>
      </c>
      <c r="B110" s="556" t="s">
        <v>503</v>
      </c>
      <c r="C110" s="556" t="s">
        <v>503</v>
      </c>
      <c r="D110" s="556"/>
      <c r="E110" s="556"/>
      <c r="F110" s="556"/>
      <c r="G110" s="556"/>
      <c r="H110" s="556"/>
      <c r="I110" s="556"/>
    </row>
    <row r="111" spans="1:9" x14ac:dyDescent="0.25">
      <c r="A111" s="556" t="s">
        <v>64</v>
      </c>
      <c r="B111" s="556" t="s">
        <v>504</v>
      </c>
      <c r="C111" s="556" t="s">
        <v>505</v>
      </c>
      <c r="D111" s="556" t="s">
        <v>506</v>
      </c>
      <c r="E111" s="556" t="s">
        <v>243</v>
      </c>
      <c r="F111" s="556" t="s">
        <v>507</v>
      </c>
      <c r="G111" s="556" t="s">
        <v>508</v>
      </c>
      <c r="H111" s="556" t="s">
        <v>509</v>
      </c>
      <c r="I111" s="556" t="s">
        <v>510</v>
      </c>
    </row>
    <row r="112" spans="1:9" x14ac:dyDescent="0.25">
      <c r="A112" s="556" t="s">
        <v>65</v>
      </c>
      <c r="B112" s="556" t="s">
        <v>511</v>
      </c>
      <c r="C112" s="556" t="s">
        <v>512</v>
      </c>
      <c r="D112" s="556" t="s">
        <v>122</v>
      </c>
      <c r="E112" s="556" t="s">
        <v>122</v>
      </c>
      <c r="F112" s="556" t="s">
        <v>122</v>
      </c>
      <c r="G112" s="556" t="s">
        <v>122</v>
      </c>
      <c r="H112" s="556" t="s">
        <v>122</v>
      </c>
      <c r="I112" s="556" t="s">
        <v>122</v>
      </c>
    </row>
    <row r="113" spans="1:9" x14ac:dyDescent="0.25">
      <c r="A113" s="556" t="s">
        <v>66</v>
      </c>
      <c r="B113" s="556" t="s">
        <v>291</v>
      </c>
      <c r="C113" s="556" t="s">
        <v>157</v>
      </c>
      <c r="D113" s="556" t="s">
        <v>158</v>
      </c>
      <c r="E113" s="556" t="s">
        <v>163</v>
      </c>
      <c r="F113" s="556" t="s">
        <v>163</v>
      </c>
      <c r="G113" s="556" t="s">
        <v>128</v>
      </c>
      <c r="H113" s="556" t="s">
        <v>513</v>
      </c>
      <c r="I113" s="556" t="s">
        <v>142</v>
      </c>
    </row>
    <row r="114" spans="1:9" x14ac:dyDescent="0.25">
      <c r="A114" s="556" t="s">
        <v>67</v>
      </c>
      <c r="B114" s="556" t="s">
        <v>514</v>
      </c>
      <c r="C114" s="556" t="s">
        <v>138</v>
      </c>
      <c r="D114" s="556" t="s">
        <v>138</v>
      </c>
      <c r="E114" s="556" t="s">
        <v>182</v>
      </c>
      <c r="F114" s="556" t="s">
        <v>182</v>
      </c>
      <c r="G114" s="556" t="s">
        <v>182</v>
      </c>
      <c r="H114" s="556" t="s">
        <v>182</v>
      </c>
      <c r="I114" s="556" t="s">
        <v>158</v>
      </c>
    </row>
    <row r="115" spans="1:9" x14ac:dyDescent="0.25">
      <c r="A115" s="556" t="s">
        <v>68</v>
      </c>
      <c r="B115" s="556" t="s">
        <v>163</v>
      </c>
      <c r="C115" s="556" t="s">
        <v>163</v>
      </c>
      <c r="D115" s="556"/>
      <c r="E115" s="556"/>
      <c r="F115" s="556"/>
      <c r="G115" s="556"/>
      <c r="H115" s="556"/>
      <c r="I115" s="556"/>
    </row>
    <row r="116" spans="1:9" x14ac:dyDescent="0.25">
      <c r="A116" s="556" t="s">
        <v>69</v>
      </c>
      <c r="B116" s="556" t="s">
        <v>515</v>
      </c>
      <c r="C116" s="556" t="s">
        <v>516</v>
      </c>
      <c r="D116" s="556" t="s">
        <v>517</v>
      </c>
      <c r="E116" s="556" t="s">
        <v>518</v>
      </c>
      <c r="F116" s="556" t="s">
        <v>519</v>
      </c>
      <c r="G116" s="556" t="s">
        <v>520</v>
      </c>
      <c r="H116" s="556" t="s">
        <v>521</v>
      </c>
      <c r="I116" s="556" t="s">
        <v>522</v>
      </c>
    </row>
    <row r="117" spans="1:9" x14ac:dyDescent="0.25">
      <c r="A117" s="556" t="s">
        <v>70</v>
      </c>
      <c r="B117" s="556" t="s">
        <v>523</v>
      </c>
      <c r="C117" s="556" t="s">
        <v>524</v>
      </c>
      <c r="D117" s="556" t="s">
        <v>525</v>
      </c>
      <c r="E117" s="556" t="s">
        <v>526</v>
      </c>
      <c r="F117" s="556" t="s">
        <v>527</v>
      </c>
      <c r="G117" s="556" t="s">
        <v>528</v>
      </c>
      <c r="H117" s="556" t="s">
        <v>529</v>
      </c>
      <c r="I117" s="556" t="s">
        <v>530</v>
      </c>
    </row>
    <row r="118" spans="1:9" x14ac:dyDescent="0.25">
      <c r="A118" s="556" t="s">
        <v>71</v>
      </c>
      <c r="B118" s="556" t="s">
        <v>531</v>
      </c>
      <c r="C118" s="556" t="s">
        <v>531</v>
      </c>
      <c r="D118" s="556"/>
      <c r="E118" s="556"/>
      <c r="F118" s="556"/>
      <c r="G118" s="556"/>
      <c r="H118" s="556"/>
      <c r="I118" s="556"/>
    </row>
    <row r="119" spans="1:9" x14ac:dyDescent="0.25">
      <c r="A119" s="556" t="s">
        <v>72</v>
      </c>
      <c r="B119" s="556" t="s">
        <v>532</v>
      </c>
      <c r="C119" s="556" t="s">
        <v>237</v>
      </c>
      <c r="D119" s="556" t="s">
        <v>533</v>
      </c>
      <c r="E119" s="556" t="s">
        <v>534</v>
      </c>
      <c r="F119" s="556" t="s">
        <v>535</v>
      </c>
      <c r="G119" s="556" t="s">
        <v>536</v>
      </c>
      <c r="H119" s="556" t="s">
        <v>537</v>
      </c>
      <c r="I119" s="556" t="s">
        <v>538</v>
      </c>
    </row>
    <row r="120" spans="1:9" x14ac:dyDescent="0.25">
      <c r="A120" s="556" t="s">
        <v>73</v>
      </c>
      <c r="B120" s="556" t="s">
        <v>539</v>
      </c>
      <c r="C120" s="556" t="s">
        <v>540</v>
      </c>
      <c r="D120" s="556" t="s">
        <v>541</v>
      </c>
      <c r="E120" s="556" t="s">
        <v>186</v>
      </c>
      <c r="F120" s="556" t="s">
        <v>542</v>
      </c>
      <c r="G120" s="556" t="s">
        <v>542</v>
      </c>
      <c r="H120" s="556" t="s">
        <v>543</v>
      </c>
      <c r="I120" s="556" t="s">
        <v>235</v>
      </c>
    </row>
    <row r="121" spans="1:9" x14ac:dyDescent="0.25">
      <c r="A121" s="556" t="s">
        <v>74</v>
      </c>
      <c r="B121" s="556" t="s">
        <v>544</v>
      </c>
      <c r="C121" s="556" t="s">
        <v>544</v>
      </c>
      <c r="D121" s="556"/>
      <c r="E121" s="556"/>
      <c r="F121" s="556"/>
      <c r="G121" s="556"/>
      <c r="H121" s="556"/>
      <c r="I121" s="556"/>
    </row>
    <row r="122" spans="1:9" x14ac:dyDescent="0.25">
      <c r="A122" s="556" t="s">
        <v>75</v>
      </c>
      <c r="B122" s="556" t="s">
        <v>545</v>
      </c>
      <c r="C122" s="556" t="s">
        <v>545</v>
      </c>
      <c r="D122" s="556"/>
      <c r="E122" s="556"/>
      <c r="F122" s="556"/>
      <c r="G122" s="556"/>
      <c r="H122" s="556"/>
      <c r="I122" s="556"/>
    </row>
    <row r="123" spans="1:9" x14ac:dyDescent="0.25">
      <c r="A123" s="556" t="s">
        <v>76</v>
      </c>
      <c r="B123" s="556" t="s">
        <v>546</v>
      </c>
      <c r="C123" s="556" t="s">
        <v>546</v>
      </c>
      <c r="D123" s="556"/>
      <c r="E123" s="556"/>
      <c r="F123" s="556"/>
      <c r="G123" s="556"/>
      <c r="H123" s="556"/>
      <c r="I123" s="556"/>
    </row>
    <row r="124" spans="1:9" x14ac:dyDescent="0.25">
      <c r="A124" s="556" t="s">
        <v>77</v>
      </c>
      <c r="B124" s="556" t="s">
        <v>547</v>
      </c>
      <c r="C124" s="556" t="s">
        <v>547</v>
      </c>
      <c r="D124" s="556"/>
      <c r="E124" s="556"/>
      <c r="F124" s="556"/>
      <c r="G124" s="556"/>
      <c r="H124" s="556"/>
      <c r="I124" s="556"/>
    </row>
    <row r="125" spans="1:9" x14ac:dyDescent="0.25">
      <c r="A125" s="556" t="s">
        <v>37</v>
      </c>
      <c r="B125" s="556" t="s">
        <v>59</v>
      </c>
      <c r="C125" s="556" t="s">
        <v>59</v>
      </c>
      <c r="D125" s="556"/>
      <c r="E125" s="556"/>
      <c r="F125" s="556"/>
      <c r="G125" s="556"/>
      <c r="H125" s="556"/>
      <c r="I125" s="556"/>
    </row>
    <row r="126" spans="1:9" x14ac:dyDescent="0.25">
      <c r="A126" s="556" t="s">
        <v>141</v>
      </c>
      <c r="B126" s="556" t="s">
        <v>59</v>
      </c>
      <c r="C126" s="556" t="s">
        <v>59</v>
      </c>
      <c r="D126" s="556"/>
      <c r="E126" s="556"/>
      <c r="F126" s="556"/>
      <c r="G126" s="556"/>
      <c r="H126" s="556"/>
      <c r="I126" s="556"/>
    </row>
    <row r="128" spans="1:9" x14ac:dyDescent="0.25">
      <c r="A128" s="556" t="s">
        <v>83</v>
      </c>
      <c r="B128" s="556"/>
      <c r="C128" s="556"/>
      <c r="D128" s="556"/>
      <c r="E128" s="556"/>
      <c r="F128" s="556"/>
      <c r="G128" s="556"/>
      <c r="H128" s="556"/>
      <c r="I128" s="556"/>
    </row>
    <row r="129" spans="1:9" x14ac:dyDescent="0.25">
      <c r="A129" s="556" t="s">
        <v>62</v>
      </c>
      <c r="B129" s="556" t="s">
        <v>548</v>
      </c>
      <c r="C129" s="556" t="s">
        <v>549</v>
      </c>
      <c r="D129" s="556" t="s">
        <v>191</v>
      </c>
      <c r="E129" s="556" t="s">
        <v>550</v>
      </c>
      <c r="F129" s="556" t="s">
        <v>551</v>
      </c>
      <c r="G129" s="556" t="s">
        <v>552</v>
      </c>
      <c r="H129" s="556" t="s">
        <v>409</v>
      </c>
      <c r="I129" s="556" t="s">
        <v>553</v>
      </c>
    </row>
    <row r="130" spans="1:9" x14ac:dyDescent="0.25">
      <c r="A130" s="556" t="s">
        <v>63</v>
      </c>
      <c r="B130" s="556" t="s">
        <v>554</v>
      </c>
      <c r="C130" s="556" t="s">
        <v>555</v>
      </c>
      <c r="D130" s="556" t="s">
        <v>556</v>
      </c>
      <c r="E130" s="556" t="s">
        <v>557</v>
      </c>
      <c r="F130" s="556" t="s">
        <v>558</v>
      </c>
      <c r="G130" s="556" t="s">
        <v>559</v>
      </c>
      <c r="H130" s="556" t="s">
        <v>560</v>
      </c>
      <c r="I130" s="556" t="s">
        <v>238</v>
      </c>
    </row>
    <row r="131" spans="1:9" x14ac:dyDescent="0.25">
      <c r="A131" s="556" t="s">
        <v>52</v>
      </c>
      <c r="B131" s="556" t="s">
        <v>561</v>
      </c>
      <c r="C131" s="556" t="s">
        <v>561</v>
      </c>
      <c r="D131" s="556"/>
      <c r="E131" s="556"/>
      <c r="F131" s="556"/>
      <c r="G131" s="556"/>
      <c r="H131" s="556"/>
      <c r="I131" s="556"/>
    </row>
    <row r="132" spans="1:9" x14ac:dyDescent="0.25">
      <c r="A132" s="556" t="s">
        <v>64</v>
      </c>
      <c r="B132" s="556" t="s">
        <v>562</v>
      </c>
      <c r="C132" s="556" t="s">
        <v>563</v>
      </c>
      <c r="D132" s="556" t="s">
        <v>564</v>
      </c>
      <c r="E132" s="556" t="s">
        <v>565</v>
      </c>
      <c r="F132" s="556" t="s">
        <v>566</v>
      </c>
      <c r="G132" s="556" t="s">
        <v>567</v>
      </c>
      <c r="H132" s="556" t="s">
        <v>568</v>
      </c>
      <c r="I132" s="556" t="s">
        <v>569</v>
      </c>
    </row>
    <row r="133" spans="1:9" x14ac:dyDescent="0.25">
      <c r="A133" s="556" t="s">
        <v>65</v>
      </c>
      <c r="B133" s="556" t="s">
        <v>570</v>
      </c>
      <c r="C133" s="556" t="s">
        <v>571</v>
      </c>
      <c r="D133" s="556" t="s">
        <v>122</v>
      </c>
      <c r="E133" s="556" t="s">
        <v>122</v>
      </c>
      <c r="F133" s="556" t="s">
        <v>122</v>
      </c>
      <c r="G133" s="556" t="s">
        <v>122</v>
      </c>
      <c r="H133" s="556" t="s">
        <v>122</v>
      </c>
      <c r="I133" s="556" t="s">
        <v>122</v>
      </c>
    </row>
    <row r="134" spans="1:9" x14ac:dyDescent="0.25">
      <c r="A134" s="556" t="s">
        <v>66</v>
      </c>
      <c r="B134" s="556" t="s">
        <v>182</v>
      </c>
      <c r="C134" s="556" t="s">
        <v>202</v>
      </c>
      <c r="D134" s="556" t="s">
        <v>202</v>
      </c>
      <c r="E134" s="556" t="s">
        <v>134</v>
      </c>
      <c r="F134" s="556" t="s">
        <v>134</v>
      </c>
      <c r="G134" s="556" t="s">
        <v>134</v>
      </c>
      <c r="H134" s="556" t="s">
        <v>134</v>
      </c>
      <c r="I134" s="556" t="s">
        <v>134</v>
      </c>
    </row>
    <row r="135" spans="1:9" x14ac:dyDescent="0.25">
      <c r="A135" s="556" t="s">
        <v>67</v>
      </c>
      <c r="B135" s="556" t="s">
        <v>176</v>
      </c>
      <c r="C135" s="556" t="s">
        <v>174</v>
      </c>
      <c r="D135" s="556" t="s">
        <v>133</v>
      </c>
      <c r="E135" s="556" t="s">
        <v>133</v>
      </c>
      <c r="F135" s="556" t="s">
        <v>133</v>
      </c>
      <c r="G135" s="556"/>
      <c r="H135" s="556"/>
      <c r="I135" s="556" t="s">
        <v>133</v>
      </c>
    </row>
    <row r="136" spans="1:9" x14ac:dyDescent="0.25">
      <c r="A136" s="556" t="s">
        <v>68</v>
      </c>
      <c r="B136" s="556" t="s">
        <v>174</v>
      </c>
      <c r="C136" s="556" t="s">
        <v>174</v>
      </c>
      <c r="D136" s="556"/>
      <c r="E136" s="556"/>
      <c r="F136" s="556"/>
      <c r="G136" s="556"/>
      <c r="H136" s="556"/>
      <c r="I136" s="556"/>
    </row>
    <row r="137" spans="1:9" x14ac:dyDescent="0.25">
      <c r="A137" s="556" t="s">
        <v>69</v>
      </c>
      <c r="B137" s="556" t="s">
        <v>572</v>
      </c>
      <c r="C137" s="556" t="s">
        <v>573</v>
      </c>
      <c r="D137" s="556" t="s">
        <v>574</v>
      </c>
      <c r="E137" s="556" t="s">
        <v>575</v>
      </c>
      <c r="F137" s="556" t="s">
        <v>576</v>
      </c>
      <c r="G137" s="556" t="s">
        <v>577</v>
      </c>
      <c r="H137" s="556" t="s">
        <v>578</v>
      </c>
      <c r="I137" s="556" t="s">
        <v>205</v>
      </c>
    </row>
    <row r="138" spans="1:9" x14ac:dyDescent="0.25">
      <c r="A138" s="556" t="s">
        <v>70</v>
      </c>
      <c r="B138" s="556" t="s">
        <v>579</v>
      </c>
      <c r="C138" s="556" t="s">
        <v>198</v>
      </c>
      <c r="D138" s="556" t="s">
        <v>580</v>
      </c>
      <c r="E138" s="556" t="s">
        <v>581</v>
      </c>
      <c r="F138" s="556" t="s">
        <v>582</v>
      </c>
      <c r="G138" s="556" t="s">
        <v>122</v>
      </c>
      <c r="H138" s="556" t="s">
        <v>122</v>
      </c>
      <c r="I138" s="556" t="s">
        <v>583</v>
      </c>
    </row>
    <row r="139" spans="1:9" x14ac:dyDescent="0.25">
      <c r="A139" s="556" t="s">
        <v>71</v>
      </c>
      <c r="B139" s="556" t="s">
        <v>584</v>
      </c>
      <c r="C139" s="556" t="s">
        <v>584</v>
      </c>
      <c r="D139" s="556"/>
      <c r="E139" s="556"/>
      <c r="F139" s="556"/>
      <c r="G139" s="556"/>
      <c r="H139" s="556"/>
      <c r="I139" s="556"/>
    </row>
    <row r="140" spans="1:9" x14ac:dyDescent="0.25">
      <c r="A140" s="556" t="s">
        <v>72</v>
      </c>
      <c r="B140" s="556" t="s">
        <v>241</v>
      </c>
      <c r="C140" s="556" t="s">
        <v>585</v>
      </c>
      <c r="D140" s="556" t="s">
        <v>586</v>
      </c>
      <c r="E140" s="556" t="s">
        <v>587</v>
      </c>
      <c r="F140" s="556" t="s">
        <v>587</v>
      </c>
      <c r="G140" s="556" t="s">
        <v>587</v>
      </c>
      <c r="H140" s="556" t="s">
        <v>247</v>
      </c>
      <c r="I140" s="556" t="s">
        <v>247</v>
      </c>
    </row>
    <row r="141" spans="1:9" x14ac:dyDescent="0.25">
      <c r="A141" s="556" t="s">
        <v>73</v>
      </c>
      <c r="B141" s="556" t="s">
        <v>588</v>
      </c>
      <c r="C141" s="556" t="s">
        <v>589</v>
      </c>
      <c r="D141" s="556" t="s">
        <v>208</v>
      </c>
      <c r="E141" s="556" t="s">
        <v>208</v>
      </c>
      <c r="F141" s="556" t="s">
        <v>208</v>
      </c>
      <c r="G141" s="556"/>
      <c r="H141" s="556"/>
      <c r="I141" s="556" t="s">
        <v>208</v>
      </c>
    </row>
    <row r="142" spans="1:9" x14ac:dyDescent="0.25">
      <c r="A142" s="556" t="s">
        <v>74</v>
      </c>
      <c r="B142" s="556" t="s">
        <v>590</v>
      </c>
      <c r="C142" s="556" t="s">
        <v>590</v>
      </c>
      <c r="D142" s="556"/>
      <c r="E142" s="556"/>
      <c r="F142" s="556"/>
      <c r="G142" s="556"/>
      <c r="H142" s="556"/>
      <c r="I142" s="556"/>
    </row>
    <row r="143" spans="1:9" x14ac:dyDescent="0.25">
      <c r="A143" s="556" t="s">
        <v>75</v>
      </c>
      <c r="B143" s="556" t="s">
        <v>125</v>
      </c>
      <c r="C143" s="556" t="s">
        <v>125</v>
      </c>
      <c r="D143" s="556"/>
      <c r="E143" s="556"/>
      <c r="F143" s="556"/>
      <c r="G143" s="556"/>
      <c r="H143" s="556"/>
      <c r="I143" s="556"/>
    </row>
    <row r="144" spans="1:9" x14ac:dyDescent="0.25">
      <c r="A144" s="556" t="s">
        <v>76</v>
      </c>
      <c r="B144" s="556" t="s">
        <v>121</v>
      </c>
      <c r="C144" s="556" t="s">
        <v>121</v>
      </c>
      <c r="D144" s="556"/>
      <c r="E144" s="556"/>
      <c r="F144" s="556"/>
      <c r="G144" s="556"/>
      <c r="H144" s="556"/>
      <c r="I144" s="556"/>
    </row>
    <row r="145" spans="1:9" x14ac:dyDescent="0.25">
      <c r="A145" s="556" t="s">
        <v>77</v>
      </c>
      <c r="B145" s="556" t="s">
        <v>126</v>
      </c>
      <c r="C145" s="556" t="s">
        <v>126</v>
      </c>
      <c r="D145" s="556"/>
      <c r="E145" s="556"/>
      <c r="F145" s="556"/>
      <c r="G145" s="556"/>
      <c r="H145" s="556"/>
      <c r="I145" s="556"/>
    </row>
    <row r="146" spans="1:9" x14ac:dyDescent="0.25">
      <c r="A146" s="556" t="s">
        <v>37</v>
      </c>
      <c r="B146" s="556" t="s">
        <v>59</v>
      </c>
      <c r="C146" s="556" t="s">
        <v>59</v>
      </c>
      <c r="D146" s="556"/>
      <c r="E146" s="556"/>
      <c r="F146" s="556"/>
      <c r="G146" s="556"/>
      <c r="H146" s="556"/>
      <c r="I146" s="556"/>
    </row>
    <row r="147" spans="1:9" x14ac:dyDescent="0.25">
      <c r="A147" s="556" t="s">
        <v>141</v>
      </c>
      <c r="B147" s="556" t="s">
        <v>59</v>
      </c>
      <c r="C147" s="556" t="s">
        <v>59</v>
      </c>
      <c r="D147" s="556"/>
      <c r="E147" s="556"/>
      <c r="F147" s="556"/>
      <c r="G147" s="556"/>
      <c r="H147" s="556"/>
      <c r="I147" s="556"/>
    </row>
    <row r="149" spans="1:9" x14ac:dyDescent="0.25">
      <c r="A149" s="556" t="s">
        <v>84</v>
      </c>
      <c r="B149" s="556"/>
      <c r="C149" s="556"/>
      <c r="D149" s="556"/>
      <c r="E149" s="556"/>
      <c r="F149" s="556"/>
      <c r="G149" s="556"/>
      <c r="H149" s="556"/>
      <c r="I149" s="556"/>
    </row>
    <row r="150" spans="1:9" x14ac:dyDescent="0.25">
      <c r="A150" s="556" t="s">
        <v>62</v>
      </c>
      <c r="B150" s="556" t="s">
        <v>591</v>
      </c>
      <c r="C150" s="556" t="s">
        <v>592</v>
      </c>
      <c r="D150" s="556" t="s">
        <v>593</v>
      </c>
      <c r="E150" s="556" t="s">
        <v>594</v>
      </c>
      <c r="F150" s="556" t="s">
        <v>233</v>
      </c>
      <c r="G150" s="556" t="s">
        <v>595</v>
      </c>
      <c r="H150" s="556" t="s">
        <v>535</v>
      </c>
      <c r="I150" s="556" t="s">
        <v>596</v>
      </c>
    </row>
    <row r="151" spans="1:9" x14ac:dyDescent="0.25">
      <c r="A151" s="556" t="s">
        <v>63</v>
      </c>
      <c r="B151" s="556" t="s">
        <v>597</v>
      </c>
      <c r="C151" s="556" t="s">
        <v>598</v>
      </c>
      <c r="D151" s="556" t="s">
        <v>599</v>
      </c>
      <c r="E151" s="556" t="s">
        <v>215</v>
      </c>
      <c r="F151" s="556" t="s">
        <v>600</v>
      </c>
      <c r="G151" s="556" t="s">
        <v>601</v>
      </c>
      <c r="H151" s="556" t="s">
        <v>602</v>
      </c>
      <c r="I151" s="556" t="s">
        <v>603</v>
      </c>
    </row>
    <row r="152" spans="1:9" x14ac:dyDescent="0.25">
      <c r="A152" s="556" t="s">
        <v>52</v>
      </c>
      <c r="B152" s="556" t="s">
        <v>194</v>
      </c>
      <c r="C152" s="556" t="s">
        <v>194</v>
      </c>
      <c r="D152" s="556"/>
      <c r="E152" s="556"/>
      <c r="F152" s="556"/>
      <c r="G152" s="556"/>
      <c r="H152" s="556"/>
      <c r="I152" s="556"/>
    </row>
    <row r="153" spans="1:9" x14ac:dyDescent="0.25">
      <c r="A153" s="556" t="s">
        <v>64</v>
      </c>
      <c r="B153" s="556" t="s">
        <v>604</v>
      </c>
      <c r="C153" s="556" t="s">
        <v>605</v>
      </c>
      <c r="D153" s="556" t="s">
        <v>193</v>
      </c>
      <c r="E153" s="556" t="s">
        <v>606</v>
      </c>
      <c r="F153" s="556" t="s">
        <v>607</v>
      </c>
      <c r="G153" s="556" t="s">
        <v>608</v>
      </c>
      <c r="H153" s="556" t="s">
        <v>609</v>
      </c>
      <c r="I153" s="556" t="s">
        <v>610</v>
      </c>
    </row>
    <row r="154" spans="1:9" x14ac:dyDescent="0.25">
      <c r="A154" s="556" t="s">
        <v>65</v>
      </c>
      <c r="B154" s="556" t="s">
        <v>611</v>
      </c>
      <c r="C154" s="556" t="s">
        <v>612</v>
      </c>
      <c r="D154" s="556" t="s">
        <v>122</v>
      </c>
      <c r="E154" s="556" t="s">
        <v>122</v>
      </c>
      <c r="F154" s="556" t="s">
        <v>122</v>
      </c>
      <c r="G154" s="556" t="s">
        <v>122</v>
      </c>
      <c r="H154" s="556" t="s">
        <v>122</v>
      </c>
      <c r="I154" s="556" t="s">
        <v>122</v>
      </c>
    </row>
    <row r="155" spans="1:9" x14ac:dyDescent="0.25">
      <c r="A155" s="556" t="s">
        <v>66</v>
      </c>
      <c r="B155" s="556" t="s">
        <v>180</v>
      </c>
      <c r="C155" s="556" t="s">
        <v>133</v>
      </c>
      <c r="D155" s="556" t="s">
        <v>133</v>
      </c>
      <c r="E155" s="556" t="s">
        <v>222</v>
      </c>
      <c r="F155" s="556" t="s">
        <v>134</v>
      </c>
      <c r="G155" s="556" t="s">
        <v>222</v>
      </c>
      <c r="H155" s="556" t="s">
        <v>133</v>
      </c>
      <c r="I155" s="556" t="s">
        <v>127</v>
      </c>
    </row>
    <row r="156" spans="1:9" x14ac:dyDescent="0.25">
      <c r="A156" s="556" t="s">
        <v>67</v>
      </c>
      <c r="B156" s="556" t="s">
        <v>172</v>
      </c>
      <c r="C156" s="556" t="s">
        <v>59</v>
      </c>
      <c r="D156" s="556" t="s">
        <v>133</v>
      </c>
      <c r="E156" s="556"/>
      <c r="F156" s="556" t="s">
        <v>174</v>
      </c>
      <c r="G156" s="556"/>
      <c r="H156" s="556" t="s">
        <v>133</v>
      </c>
      <c r="I156" s="556" t="s">
        <v>174</v>
      </c>
    </row>
    <row r="157" spans="1:9" x14ac:dyDescent="0.25">
      <c r="A157" s="556" t="s">
        <v>68</v>
      </c>
      <c r="B157" s="556" t="s">
        <v>59</v>
      </c>
      <c r="C157" s="556" t="s">
        <v>59</v>
      </c>
      <c r="D157" s="556"/>
      <c r="E157" s="556"/>
      <c r="F157" s="556"/>
      <c r="G157" s="556"/>
      <c r="H157" s="556"/>
      <c r="I157" s="556"/>
    </row>
    <row r="158" spans="1:9" x14ac:dyDescent="0.25">
      <c r="A158" s="556" t="s">
        <v>69</v>
      </c>
      <c r="B158" s="556" t="s">
        <v>613</v>
      </c>
      <c r="C158" s="556" t="s">
        <v>614</v>
      </c>
      <c r="D158" s="556" t="s">
        <v>232</v>
      </c>
      <c r="E158" s="556" t="s">
        <v>615</v>
      </c>
      <c r="F158" s="556" t="s">
        <v>616</v>
      </c>
      <c r="G158" s="556" t="s">
        <v>617</v>
      </c>
      <c r="H158" s="556" t="s">
        <v>618</v>
      </c>
      <c r="I158" s="556" t="s">
        <v>619</v>
      </c>
    </row>
    <row r="159" spans="1:9" x14ac:dyDescent="0.25">
      <c r="A159" s="556" t="s">
        <v>70</v>
      </c>
      <c r="B159" s="556" t="s">
        <v>620</v>
      </c>
      <c r="C159" s="556" t="s">
        <v>122</v>
      </c>
      <c r="D159" s="556" t="s">
        <v>621</v>
      </c>
      <c r="E159" s="556" t="s">
        <v>122</v>
      </c>
      <c r="F159" s="556" t="s">
        <v>622</v>
      </c>
      <c r="G159" s="556" t="s">
        <v>122</v>
      </c>
      <c r="H159" s="556" t="s">
        <v>623</v>
      </c>
      <c r="I159" s="556" t="s">
        <v>624</v>
      </c>
    </row>
    <row r="160" spans="1:9" x14ac:dyDescent="0.25">
      <c r="A160" s="556" t="s">
        <v>71</v>
      </c>
      <c r="B160" s="556" t="s">
        <v>122</v>
      </c>
      <c r="C160" s="556" t="s">
        <v>122</v>
      </c>
      <c r="D160" s="556"/>
      <c r="E160" s="556"/>
      <c r="F160" s="556"/>
      <c r="G160" s="556"/>
      <c r="H160" s="556"/>
      <c r="I160" s="556"/>
    </row>
    <row r="161" spans="1:9" x14ac:dyDescent="0.25">
      <c r="A161" s="556" t="s">
        <v>72</v>
      </c>
      <c r="B161" s="556" t="s">
        <v>227</v>
      </c>
      <c r="C161" s="556" t="s">
        <v>625</v>
      </c>
      <c r="D161" s="556" t="s">
        <v>625</v>
      </c>
      <c r="E161" s="556" t="s">
        <v>426</v>
      </c>
      <c r="F161" s="556" t="s">
        <v>626</v>
      </c>
      <c r="G161" s="556" t="s">
        <v>426</v>
      </c>
      <c r="H161" s="556" t="s">
        <v>590</v>
      </c>
      <c r="I161" s="556" t="s">
        <v>627</v>
      </c>
    </row>
    <row r="162" spans="1:9" x14ac:dyDescent="0.25">
      <c r="A162" s="556" t="s">
        <v>73</v>
      </c>
      <c r="B162" s="556" t="s">
        <v>206</v>
      </c>
      <c r="C162" s="556" t="s">
        <v>121</v>
      </c>
      <c r="D162" s="556" t="s">
        <v>207</v>
      </c>
      <c r="E162" s="556"/>
      <c r="F162" s="556" t="s">
        <v>628</v>
      </c>
      <c r="G162" s="556"/>
      <c r="H162" s="556" t="s">
        <v>207</v>
      </c>
      <c r="I162" s="556" t="s">
        <v>628</v>
      </c>
    </row>
    <row r="163" spans="1:9" x14ac:dyDescent="0.25">
      <c r="A163" s="556" t="s">
        <v>74</v>
      </c>
      <c r="B163" s="556" t="s">
        <v>121</v>
      </c>
      <c r="C163" s="556" t="s">
        <v>121</v>
      </c>
      <c r="D163" s="556"/>
      <c r="E163" s="556"/>
      <c r="F163" s="556"/>
      <c r="G163" s="556"/>
      <c r="H163" s="556"/>
      <c r="I163" s="556"/>
    </row>
    <row r="164" spans="1:9" x14ac:dyDescent="0.25">
      <c r="A164" s="556" t="s">
        <v>75</v>
      </c>
      <c r="B164" s="556" t="s">
        <v>125</v>
      </c>
      <c r="C164" s="556" t="s">
        <v>125</v>
      </c>
      <c r="D164" s="556"/>
      <c r="E164" s="556"/>
      <c r="F164" s="556"/>
      <c r="G164" s="556"/>
      <c r="H164" s="556"/>
      <c r="I164" s="556"/>
    </row>
    <row r="165" spans="1:9" x14ac:dyDescent="0.25">
      <c r="A165" s="556" t="s">
        <v>76</v>
      </c>
      <c r="B165" s="556" t="s">
        <v>121</v>
      </c>
      <c r="C165" s="556" t="s">
        <v>121</v>
      </c>
      <c r="D165" s="556"/>
      <c r="E165" s="556"/>
      <c r="F165" s="556"/>
      <c r="G165" s="556"/>
      <c r="H165" s="556"/>
      <c r="I165" s="556"/>
    </row>
    <row r="166" spans="1:9" x14ac:dyDescent="0.25">
      <c r="A166" s="556" t="s">
        <v>77</v>
      </c>
      <c r="B166" s="556" t="s">
        <v>126</v>
      </c>
      <c r="C166" s="556" t="s">
        <v>126</v>
      </c>
      <c r="D166" s="556"/>
      <c r="E166" s="556"/>
      <c r="F166" s="556"/>
      <c r="G166" s="556"/>
      <c r="H166" s="556"/>
      <c r="I166" s="556"/>
    </row>
    <row r="167" spans="1:9" x14ac:dyDescent="0.25">
      <c r="A167" s="556" t="s">
        <v>37</v>
      </c>
      <c r="B167" s="556" t="s">
        <v>59</v>
      </c>
      <c r="C167" s="556" t="s">
        <v>59</v>
      </c>
      <c r="D167" s="556"/>
      <c r="E167" s="556"/>
      <c r="F167" s="556"/>
      <c r="G167" s="556"/>
      <c r="H167" s="556"/>
      <c r="I167" s="556"/>
    </row>
    <row r="168" spans="1:9" x14ac:dyDescent="0.25">
      <c r="A168" s="556" t="s">
        <v>141</v>
      </c>
      <c r="B168" s="556" t="s">
        <v>59</v>
      </c>
      <c r="C168" s="556" t="s">
        <v>59</v>
      </c>
      <c r="D168" s="556"/>
      <c r="E168" s="556"/>
      <c r="F168" s="556"/>
      <c r="G168" s="556"/>
      <c r="H168" s="556"/>
      <c r="I168" s="556"/>
    </row>
    <row r="170" spans="1:9" x14ac:dyDescent="0.25">
      <c r="A170" s="556" t="s">
        <v>85</v>
      </c>
      <c r="B170" s="556"/>
      <c r="C170" s="556"/>
      <c r="D170" s="556"/>
      <c r="E170" s="556"/>
      <c r="F170" s="556"/>
      <c r="G170" s="556"/>
      <c r="H170" s="556"/>
      <c r="I170" s="556"/>
    </row>
    <row r="171" spans="1:9" x14ac:dyDescent="0.25">
      <c r="A171" s="556" t="s">
        <v>62</v>
      </c>
      <c r="B171" s="556" t="s">
        <v>629</v>
      </c>
      <c r="C171" s="556" t="s">
        <v>630</v>
      </c>
      <c r="D171" s="556" t="s">
        <v>631</v>
      </c>
      <c r="E171" s="556" t="s">
        <v>632</v>
      </c>
      <c r="F171" s="556" t="s">
        <v>633</v>
      </c>
      <c r="G171" s="556" t="s">
        <v>634</v>
      </c>
      <c r="H171" s="556" t="s">
        <v>635</v>
      </c>
      <c r="I171" s="556" t="s">
        <v>636</v>
      </c>
    </row>
    <row r="172" spans="1:9" x14ac:dyDescent="0.25">
      <c r="A172" s="556" t="s">
        <v>63</v>
      </c>
      <c r="B172" s="556" t="s">
        <v>637</v>
      </c>
      <c r="C172" s="556" t="s">
        <v>638</v>
      </c>
      <c r="D172" s="556" t="s">
        <v>639</v>
      </c>
      <c r="E172" s="556" t="s">
        <v>640</v>
      </c>
      <c r="F172" s="556" t="s">
        <v>641</v>
      </c>
      <c r="G172" s="556" t="s">
        <v>642</v>
      </c>
      <c r="H172" s="556" t="s">
        <v>643</v>
      </c>
      <c r="I172" s="556" t="s">
        <v>644</v>
      </c>
    </row>
    <row r="173" spans="1:9" x14ac:dyDescent="0.25">
      <c r="A173" s="556" t="s">
        <v>52</v>
      </c>
      <c r="B173" s="556" t="s">
        <v>645</v>
      </c>
      <c r="C173" s="556" t="s">
        <v>645</v>
      </c>
      <c r="D173" s="556"/>
      <c r="E173" s="556"/>
      <c r="F173" s="556"/>
      <c r="G173" s="556"/>
      <c r="H173" s="556"/>
      <c r="I173" s="556"/>
    </row>
    <row r="174" spans="1:9" x14ac:dyDescent="0.25">
      <c r="A174" s="556" t="s">
        <v>64</v>
      </c>
      <c r="B174" s="556" t="s">
        <v>646</v>
      </c>
      <c r="C174" s="556" t="s">
        <v>647</v>
      </c>
      <c r="D174" s="556" t="s">
        <v>648</v>
      </c>
      <c r="E174" s="556" t="s">
        <v>649</v>
      </c>
      <c r="F174" s="556" t="s">
        <v>650</v>
      </c>
      <c r="G174" s="556" t="s">
        <v>651</v>
      </c>
      <c r="H174" s="556" t="s">
        <v>652</v>
      </c>
      <c r="I174" s="556" t="s">
        <v>653</v>
      </c>
    </row>
    <row r="175" spans="1:9" x14ac:dyDescent="0.25">
      <c r="A175" s="556" t="s">
        <v>65</v>
      </c>
      <c r="B175" s="556" t="s">
        <v>654</v>
      </c>
      <c r="C175" s="556" t="s">
        <v>655</v>
      </c>
      <c r="D175" s="556" t="s">
        <v>122</v>
      </c>
      <c r="E175" s="556" t="s">
        <v>122</v>
      </c>
      <c r="F175" s="556" t="s">
        <v>122</v>
      </c>
      <c r="G175" s="556" t="s">
        <v>122</v>
      </c>
      <c r="H175" s="556" t="s">
        <v>122</v>
      </c>
      <c r="I175" s="556" t="s">
        <v>122</v>
      </c>
    </row>
    <row r="176" spans="1:9" x14ac:dyDescent="0.25">
      <c r="A176" s="556" t="s">
        <v>66</v>
      </c>
      <c r="B176" s="556" t="s">
        <v>656</v>
      </c>
      <c r="C176" s="556" t="s">
        <v>182</v>
      </c>
      <c r="D176" s="556" t="s">
        <v>129</v>
      </c>
      <c r="E176" s="556" t="s">
        <v>136</v>
      </c>
      <c r="F176" s="556" t="s">
        <v>129</v>
      </c>
      <c r="G176" s="556" t="s">
        <v>136</v>
      </c>
      <c r="H176" s="556" t="s">
        <v>132</v>
      </c>
      <c r="I176" s="556" t="s">
        <v>182</v>
      </c>
    </row>
    <row r="177" spans="1:9" x14ac:dyDescent="0.25">
      <c r="A177" s="556" t="s">
        <v>67</v>
      </c>
      <c r="B177" s="556" t="s">
        <v>657</v>
      </c>
      <c r="C177" s="556" t="s">
        <v>129</v>
      </c>
      <c r="D177" s="556" t="s">
        <v>150</v>
      </c>
      <c r="E177" s="556" t="s">
        <v>129</v>
      </c>
      <c r="F177" s="556" t="s">
        <v>131</v>
      </c>
      <c r="G177" s="556" t="s">
        <v>129</v>
      </c>
      <c r="H177" s="556" t="s">
        <v>129</v>
      </c>
      <c r="I177" s="556" t="s">
        <v>129</v>
      </c>
    </row>
    <row r="178" spans="1:9" x14ac:dyDescent="0.25">
      <c r="A178" s="556" t="s">
        <v>68</v>
      </c>
      <c r="B178" s="556" t="s">
        <v>129</v>
      </c>
      <c r="C178" s="556" t="s">
        <v>129</v>
      </c>
      <c r="D178" s="556"/>
      <c r="E178" s="556"/>
      <c r="F178" s="556"/>
      <c r="G178" s="556"/>
      <c r="H178" s="556"/>
      <c r="I178" s="556"/>
    </row>
    <row r="179" spans="1:9" x14ac:dyDescent="0.25">
      <c r="A179" s="556" t="s">
        <v>69</v>
      </c>
      <c r="B179" s="556" t="s">
        <v>658</v>
      </c>
      <c r="C179" s="556" t="s">
        <v>659</v>
      </c>
      <c r="D179" s="556" t="s">
        <v>660</v>
      </c>
      <c r="E179" s="556" t="s">
        <v>661</v>
      </c>
      <c r="F179" s="556" t="s">
        <v>662</v>
      </c>
      <c r="G179" s="556" t="s">
        <v>663</v>
      </c>
      <c r="H179" s="556" t="s">
        <v>664</v>
      </c>
      <c r="I179" s="556" t="s">
        <v>665</v>
      </c>
    </row>
    <row r="180" spans="1:9" x14ac:dyDescent="0.25">
      <c r="A180" s="556" t="s">
        <v>70</v>
      </c>
      <c r="B180" s="556" t="s">
        <v>666</v>
      </c>
      <c r="C180" s="556" t="s">
        <v>667</v>
      </c>
      <c r="D180" s="556" t="s">
        <v>668</v>
      </c>
      <c r="E180" s="556" t="s">
        <v>669</v>
      </c>
      <c r="F180" s="556" t="s">
        <v>670</v>
      </c>
      <c r="G180" s="556" t="s">
        <v>240</v>
      </c>
      <c r="H180" s="556" t="s">
        <v>671</v>
      </c>
      <c r="I180" s="556" t="s">
        <v>672</v>
      </c>
    </row>
    <row r="181" spans="1:9" x14ac:dyDescent="0.25">
      <c r="A181" s="556" t="s">
        <v>71</v>
      </c>
      <c r="B181" s="556" t="s">
        <v>673</v>
      </c>
      <c r="C181" s="556" t="s">
        <v>673</v>
      </c>
      <c r="D181" s="556"/>
      <c r="E181" s="556"/>
      <c r="F181" s="556"/>
      <c r="G181" s="556"/>
      <c r="H181" s="556"/>
      <c r="I181" s="556"/>
    </row>
    <row r="182" spans="1:9" x14ac:dyDescent="0.25">
      <c r="A182" s="556" t="s">
        <v>72</v>
      </c>
      <c r="B182" s="556" t="s">
        <v>674</v>
      </c>
      <c r="C182" s="556" t="s">
        <v>533</v>
      </c>
      <c r="D182" s="556" t="s">
        <v>675</v>
      </c>
      <c r="E182" s="556" t="s">
        <v>676</v>
      </c>
      <c r="F182" s="556" t="s">
        <v>675</v>
      </c>
      <c r="G182" s="556" t="s">
        <v>676</v>
      </c>
      <c r="H182" s="556" t="s">
        <v>246</v>
      </c>
      <c r="I182" s="556" t="s">
        <v>533</v>
      </c>
    </row>
    <row r="183" spans="1:9" x14ac:dyDescent="0.25">
      <c r="A183" s="556" t="s">
        <v>73</v>
      </c>
      <c r="B183" s="556" t="s">
        <v>677</v>
      </c>
      <c r="C183" s="556" t="s">
        <v>678</v>
      </c>
      <c r="D183" s="556" t="s">
        <v>216</v>
      </c>
      <c r="E183" s="556" t="s">
        <v>679</v>
      </c>
      <c r="F183" s="556" t="s">
        <v>197</v>
      </c>
      <c r="G183" s="556" t="s">
        <v>680</v>
      </c>
      <c r="H183" s="556" t="s">
        <v>680</v>
      </c>
      <c r="I183" s="556" t="s">
        <v>681</v>
      </c>
    </row>
    <row r="184" spans="1:9" x14ac:dyDescent="0.25">
      <c r="A184" s="556" t="s">
        <v>74</v>
      </c>
      <c r="B184" s="556" t="s">
        <v>682</v>
      </c>
      <c r="C184" s="556" t="s">
        <v>682</v>
      </c>
      <c r="D184" s="556"/>
      <c r="E184" s="556"/>
      <c r="F184" s="556"/>
      <c r="G184" s="556"/>
      <c r="H184" s="556"/>
      <c r="I184" s="556"/>
    </row>
    <row r="185" spans="1:9" x14ac:dyDescent="0.25">
      <c r="A185" s="556" t="s">
        <v>75</v>
      </c>
      <c r="B185" s="556" t="s">
        <v>125</v>
      </c>
      <c r="C185" s="556" t="s">
        <v>125</v>
      </c>
      <c r="D185" s="556"/>
      <c r="E185" s="556"/>
      <c r="F185" s="556"/>
      <c r="G185" s="556"/>
      <c r="H185" s="556"/>
      <c r="I185" s="556"/>
    </row>
    <row r="186" spans="1:9" x14ac:dyDescent="0.25">
      <c r="A186" s="556" t="s">
        <v>76</v>
      </c>
      <c r="B186" s="556" t="s">
        <v>121</v>
      </c>
      <c r="C186" s="556" t="s">
        <v>121</v>
      </c>
      <c r="D186" s="556"/>
      <c r="E186" s="556"/>
      <c r="F186" s="556"/>
      <c r="G186" s="556"/>
      <c r="H186" s="556"/>
      <c r="I186" s="556"/>
    </row>
    <row r="187" spans="1:9" x14ac:dyDescent="0.25">
      <c r="A187" s="556" t="s">
        <v>77</v>
      </c>
      <c r="B187" s="556" t="s">
        <v>126</v>
      </c>
      <c r="C187" s="556" t="s">
        <v>126</v>
      </c>
      <c r="D187" s="556"/>
      <c r="E187" s="556"/>
      <c r="F187" s="556"/>
      <c r="G187" s="556"/>
      <c r="H187" s="556"/>
      <c r="I187" s="556"/>
    </row>
    <row r="188" spans="1:9" x14ac:dyDescent="0.25">
      <c r="A188" s="556" t="s">
        <v>37</v>
      </c>
      <c r="B188" s="556" t="s">
        <v>59</v>
      </c>
      <c r="C188" s="556" t="s">
        <v>59</v>
      </c>
      <c r="D188" s="556"/>
      <c r="E188" s="556"/>
      <c r="F188" s="556"/>
      <c r="G188" s="556"/>
      <c r="H188" s="556"/>
      <c r="I188" s="556"/>
    </row>
    <row r="189" spans="1:9" x14ac:dyDescent="0.25">
      <c r="A189" s="556" t="s">
        <v>141</v>
      </c>
      <c r="B189" s="556" t="s">
        <v>59</v>
      </c>
      <c r="C189" s="556" t="s">
        <v>59</v>
      </c>
      <c r="D189" s="556"/>
      <c r="E189" s="556"/>
      <c r="F189" s="556"/>
      <c r="G189" s="556"/>
      <c r="H189" s="556"/>
      <c r="I189" s="556"/>
    </row>
    <row r="191" spans="1:9" x14ac:dyDescent="0.25">
      <c r="A191" s="556" t="s">
        <v>86</v>
      </c>
      <c r="B191" s="556"/>
      <c r="C191" s="556"/>
      <c r="D191" s="556"/>
      <c r="E191" s="556"/>
      <c r="F191" s="556"/>
      <c r="G191" s="556"/>
      <c r="H191" s="556"/>
      <c r="I191" s="556"/>
    </row>
    <row r="192" spans="1:9" x14ac:dyDescent="0.25">
      <c r="A192" s="556" t="s">
        <v>62</v>
      </c>
      <c r="B192" s="556" t="s">
        <v>121</v>
      </c>
      <c r="C192" s="556" t="s">
        <v>121</v>
      </c>
      <c r="D192" s="556" t="s">
        <v>121</v>
      </c>
      <c r="E192" s="556"/>
      <c r="F192" s="556"/>
      <c r="G192" s="556"/>
      <c r="H192" s="556" t="s">
        <v>121</v>
      </c>
      <c r="I192" s="556"/>
    </row>
    <row r="193" spans="1:9" x14ac:dyDescent="0.25">
      <c r="A193" s="556" t="s">
        <v>63</v>
      </c>
      <c r="B193" s="556" t="s">
        <v>121</v>
      </c>
      <c r="C193" s="556" t="s">
        <v>121</v>
      </c>
      <c r="D193" s="556" t="s">
        <v>121</v>
      </c>
      <c r="E193" s="556"/>
      <c r="F193" s="556"/>
      <c r="G193" s="556"/>
      <c r="H193" s="556" t="s">
        <v>121</v>
      </c>
      <c r="I193" s="461"/>
    </row>
    <row r="194" spans="1:9" x14ac:dyDescent="0.25">
      <c r="A194" s="556" t="s">
        <v>52</v>
      </c>
      <c r="B194" s="556" t="s">
        <v>121</v>
      </c>
      <c r="C194" s="556" t="s">
        <v>121</v>
      </c>
      <c r="D194" s="556"/>
      <c r="E194" s="556"/>
      <c r="F194" s="556"/>
      <c r="G194" s="556"/>
      <c r="H194" s="556"/>
      <c r="I194" s="461"/>
    </row>
    <row r="195" spans="1:9" x14ac:dyDescent="0.25">
      <c r="A195" s="556" t="s">
        <v>64</v>
      </c>
      <c r="B195" s="556" t="s">
        <v>121</v>
      </c>
      <c r="C195" s="556" t="s">
        <v>121</v>
      </c>
      <c r="D195" s="556"/>
      <c r="E195" s="556"/>
      <c r="F195" s="556"/>
      <c r="G195" s="556"/>
      <c r="H195" s="556"/>
      <c r="I195" s="461"/>
    </row>
    <row r="196" spans="1:9" x14ac:dyDescent="0.25">
      <c r="A196" s="556" t="s">
        <v>65</v>
      </c>
      <c r="B196" s="556" t="s">
        <v>122</v>
      </c>
      <c r="C196" s="556" t="s">
        <v>122</v>
      </c>
      <c r="D196" s="556"/>
      <c r="E196" s="556"/>
      <c r="F196" s="556"/>
      <c r="G196" s="556"/>
      <c r="H196" s="556"/>
      <c r="I196" s="461"/>
    </row>
    <row r="197" spans="1:9" x14ac:dyDescent="0.25">
      <c r="A197" s="556" t="s">
        <v>66</v>
      </c>
      <c r="B197" s="556" t="s">
        <v>59</v>
      </c>
      <c r="C197" s="556" t="s">
        <v>59</v>
      </c>
      <c r="D197" s="556"/>
      <c r="E197" s="556"/>
      <c r="F197" s="556"/>
      <c r="G197" s="556"/>
      <c r="H197" s="556"/>
      <c r="I197" s="461"/>
    </row>
    <row r="198" spans="1:9" x14ac:dyDescent="0.25">
      <c r="A198" s="556" t="s">
        <v>67</v>
      </c>
      <c r="B198" s="556" t="s">
        <v>59</v>
      </c>
      <c r="C198" s="556" t="s">
        <v>59</v>
      </c>
      <c r="D198" s="556"/>
      <c r="E198" s="556"/>
      <c r="F198" s="556"/>
      <c r="G198" s="556"/>
      <c r="H198" s="556"/>
      <c r="I198" s="461"/>
    </row>
    <row r="199" spans="1:9" x14ac:dyDescent="0.25">
      <c r="A199" s="556" t="s">
        <v>68</v>
      </c>
      <c r="B199" s="556" t="s">
        <v>59</v>
      </c>
      <c r="C199" s="556" t="s">
        <v>59</v>
      </c>
      <c r="D199" s="556"/>
      <c r="E199" s="556"/>
      <c r="F199" s="556"/>
      <c r="G199" s="556"/>
      <c r="H199" s="556"/>
      <c r="I199" s="461"/>
    </row>
    <row r="200" spans="1:9" x14ac:dyDescent="0.25">
      <c r="A200" s="556" t="s">
        <v>69</v>
      </c>
      <c r="B200" s="556" t="s">
        <v>122</v>
      </c>
      <c r="C200" s="556" t="s">
        <v>122</v>
      </c>
      <c r="D200" s="556" t="s">
        <v>122</v>
      </c>
      <c r="E200" s="556"/>
      <c r="F200" s="556"/>
      <c r="G200" s="556"/>
      <c r="H200" s="556" t="s">
        <v>122</v>
      </c>
      <c r="I200" s="461"/>
    </row>
    <row r="201" spans="1:9" x14ac:dyDescent="0.25">
      <c r="A201" s="556" t="s">
        <v>70</v>
      </c>
      <c r="B201" s="556" t="s">
        <v>122</v>
      </c>
      <c r="C201" s="556" t="s">
        <v>122</v>
      </c>
      <c r="D201" s="556" t="s">
        <v>122</v>
      </c>
      <c r="E201" s="556"/>
      <c r="F201" s="556"/>
      <c r="G201" s="556"/>
      <c r="H201" s="556" t="s">
        <v>122</v>
      </c>
      <c r="I201" s="461"/>
    </row>
    <row r="202" spans="1:9" x14ac:dyDescent="0.25">
      <c r="A202" s="556" t="s">
        <v>71</v>
      </c>
      <c r="B202" s="556" t="s">
        <v>122</v>
      </c>
      <c r="C202" s="556" t="s">
        <v>122</v>
      </c>
      <c r="D202" s="556"/>
      <c r="E202" s="556"/>
      <c r="F202" s="556"/>
      <c r="G202" s="556"/>
      <c r="H202" s="556"/>
      <c r="I202" s="461"/>
    </row>
    <row r="203" spans="1:9" x14ac:dyDescent="0.25">
      <c r="A203" s="556" t="s">
        <v>72</v>
      </c>
      <c r="B203" s="556" t="s">
        <v>121</v>
      </c>
      <c r="C203" s="556" t="s">
        <v>121</v>
      </c>
      <c r="D203" s="556"/>
      <c r="E203" s="556"/>
      <c r="F203" s="556"/>
      <c r="G203" s="556"/>
      <c r="H203" s="556"/>
      <c r="I203" s="461"/>
    </row>
    <row r="204" spans="1:9" x14ac:dyDescent="0.25">
      <c r="A204" s="556" t="s">
        <v>73</v>
      </c>
      <c r="B204" s="556" t="s">
        <v>121</v>
      </c>
      <c r="C204" s="556" t="s">
        <v>121</v>
      </c>
      <c r="D204" s="556"/>
      <c r="E204" s="556"/>
      <c r="F204" s="556"/>
      <c r="G204" s="556"/>
      <c r="H204" s="556"/>
      <c r="I204" s="461"/>
    </row>
    <row r="205" spans="1:9" x14ac:dyDescent="0.25">
      <c r="A205" s="556" t="s">
        <v>74</v>
      </c>
      <c r="B205" s="556" t="s">
        <v>121</v>
      </c>
      <c r="C205" s="556" t="s">
        <v>121</v>
      </c>
      <c r="D205" s="556"/>
      <c r="E205" s="556"/>
      <c r="F205" s="556"/>
      <c r="G205" s="556"/>
      <c r="H205" s="556"/>
      <c r="I205" s="461"/>
    </row>
    <row r="206" spans="1:9" x14ac:dyDescent="0.25">
      <c r="A206" s="556" t="s">
        <v>75</v>
      </c>
      <c r="B206" s="556" t="s">
        <v>125</v>
      </c>
      <c r="C206" s="556" t="s">
        <v>125</v>
      </c>
      <c r="D206" s="556"/>
      <c r="E206" s="556"/>
      <c r="F206" s="556"/>
      <c r="G206" s="556"/>
      <c r="H206" s="556"/>
      <c r="I206" s="461"/>
    </row>
    <row r="207" spans="1:9" x14ac:dyDescent="0.25">
      <c r="A207" s="556" t="s">
        <v>76</v>
      </c>
      <c r="B207" s="556" t="s">
        <v>121</v>
      </c>
      <c r="C207" s="556" t="s">
        <v>121</v>
      </c>
      <c r="D207" s="556"/>
      <c r="E207" s="556"/>
      <c r="F207" s="556"/>
      <c r="G207" s="556"/>
      <c r="H207" s="556"/>
      <c r="I207" s="461"/>
    </row>
    <row r="208" spans="1:9" x14ac:dyDescent="0.25">
      <c r="A208" s="556" t="s">
        <v>77</v>
      </c>
      <c r="B208" s="556" t="s">
        <v>126</v>
      </c>
      <c r="C208" s="556" t="s">
        <v>126</v>
      </c>
      <c r="D208" s="556"/>
      <c r="E208" s="556"/>
      <c r="F208" s="556"/>
      <c r="G208" s="556"/>
      <c r="H208" s="556"/>
      <c r="I208" s="461"/>
    </row>
    <row r="209" spans="1:9" x14ac:dyDescent="0.25">
      <c r="A209" s="556" t="s">
        <v>37</v>
      </c>
      <c r="B209" s="556" t="s">
        <v>59</v>
      </c>
      <c r="C209" s="556" t="s">
        <v>59</v>
      </c>
      <c r="D209" s="556"/>
      <c r="E209" s="556"/>
      <c r="F209" s="556"/>
      <c r="G209" s="556"/>
      <c r="H209" s="556"/>
      <c r="I209" s="556"/>
    </row>
    <row r="210" spans="1:9" x14ac:dyDescent="0.25">
      <c r="A210" s="556" t="s">
        <v>141</v>
      </c>
      <c r="B210" s="556" t="s">
        <v>683</v>
      </c>
      <c r="C210" s="556" t="s">
        <v>249</v>
      </c>
      <c r="D210" s="556" t="s">
        <v>684</v>
      </c>
      <c r="E210" s="556" t="s">
        <v>685</v>
      </c>
      <c r="F210" s="556" t="s">
        <v>686</v>
      </c>
      <c r="G210" s="556" t="s">
        <v>687</v>
      </c>
      <c r="H210" s="556" t="s">
        <v>287</v>
      </c>
      <c r="I210" s="556" t="s">
        <v>688</v>
      </c>
    </row>
    <row r="212" spans="1:9" x14ac:dyDescent="0.25">
      <c r="A212" s="556" t="s">
        <v>87</v>
      </c>
      <c r="B212" s="556"/>
      <c r="C212" s="556"/>
      <c r="D212" s="556"/>
      <c r="E212" s="556"/>
      <c r="F212" s="556"/>
      <c r="G212" s="556"/>
      <c r="H212" s="556"/>
      <c r="I212" s="556"/>
    </row>
    <row r="213" spans="1:9" x14ac:dyDescent="0.25">
      <c r="A213" s="556" t="s">
        <v>62</v>
      </c>
      <c r="B213" s="556" t="s">
        <v>689</v>
      </c>
      <c r="C213" s="556" t="s">
        <v>690</v>
      </c>
      <c r="D213" s="556" t="s">
        <v>691</v>
      </c>
      <c r="E213" s="556" t="s">
        <v>692</v>
      </c>
      <c r="F213" s="556" t="s">
        <v>693</v>
      </c>
      <c r="G213" s="556" t="s">
        <v>694</v>
      </c>
      <c r="H213" s="556" t="s">
        <v>695</v>
      </c>
      <c r="I213" s="556" t="s">
        <v>696</v>
      </c>
    </row>
    <row r="214" spans="1:9" x14ac:dyDescent="0.25">
      <c r="A214" s="556" t="s">
        <v>63</v>
      </c>
      <c r="B214" s="556" t="s">
        <v>697</v>
      </c>
      <c r="C214" s="556" t="s">
        <v>698</v>
      </c>
      <c r="D214" s="556" t="s">
        <v>699</v>
      </c>
      <c r="E214" s="556" t="s">
        <v>532</v>
      </c>
      <c r="F214" s="556" t="s">
        <v>700</v>
      </c>
      <c r="G214" s="556" t="s">
        <v>701</v>
      </c>
      <c r="H214" s="556" t="s">
        <v>702</v>
      </c>
      <c r="I214" s="556" t="s">
        <v>703</v>
      </c>
    </row>
    <row r="215" spans="1:9" x14ac:dyDescent="0.25">
      <c r="A215" s="556" t="s">
        <v>52</v>
      </c>
      <c r="B215" s="556" t="s">
        <v>704</v>
      </c>
      <c r="C215" s="556" t="s">
        <v>704</v>
      </c>
      <c r="D215" s="556"/>
      <c r="E215" s="556"/>
      <c r="F215" s="556"/>
      <c r="G215" s="556"/>
      <c r="H215" s="556"/>
      <c r="I215" s="556"/>
    </row>
    <row r="216" spans="1:9" x14ac:dyDescent="0.25">
      <c r="A216" s="556" t="s">
        <v>64</v>
      </c>
      <c r="B216" s="556" t="s">
        <v>705</v>
      </c>
      <c r="C216" s="556" t="s">
        <v>706</v>
      </c>
      <c r="D216" s="556" t="s">
        <v>707</v>
      </c>
      <c r="E216" s="556" t="s">
        <v>708</v>
      </c>
      <c r="F216" s="556" t="s">
        <v>709</v>
      </c>
      <c r="G216" s="556" t="s">
        <v>710</v>
      </c>
      <c r="H216" s="556" t="s">
        <v>711</v>
      </c>
      <c r="I216" s="556" t="s">
        <v>712</v>
      </c>
    </row>
    <row r="217" spans="1:9" x14ac:dyDescent="0.25">
      <c r="A217" s="556" t="s">
        <v>65</v>
      </c>
      <c r="B217" s="556" t="s">
        <v>713</v>
      </c>
      <c r="C217" s="556" t="s">
        <v>714</v>
      </c>
      <c r="D217" s="556" t="s">
        <v>122</v>
      </c>
      <c r="E217" s="556" t="s">
        <v>122</v>
      </c>
      <c r="F217" s="556" t="s">
        <v>122</v>
      </c>
      <c r="G217" s="556" t="s">
        <v>122</v>
      </c>
      <c r="H217" s="556" t="s">
        <v>122</v>
      </c>
      <c r="I217" s="556" t="s">
        <v>122</v>
      </c>
    </row>
    <row r="218" spans="1:9" x14ac:dyDescent="0.25">
      <c r="A218" s="556" t="s">
        <v>66</v>
      </c>
      <c r="B218" s="556" t="s">
        <v>715</v>
      </c>
      <c r="C218" s="556" t="s">
        <v>182</v>
      </c>
      <c r="D218" s="556" t="s">
        <v>155</v>
      </c>
      <c r="E218" s="556" t="s">
        <v>128</v>
      </c>
      <c r="F218" s="556" t="s">
        <v>137</v>
      </c>
      <c r="G218" s="556" t="s">
        <v>123</v>
      </c>
      <c r="H218" s="556" t="s">
        <v>177</v>
      </c>
      <c r="I218" s="556" t="s">
        <v>176</v>
      </c>
    </row>
    <row r="219" spans="1:9" x14ac:dyDescent="0.25">
      <c r="A219" s="556" t="s">
        <v>67</v>
      </c>
      <c r="B219" s="556" t="s">
        <v>716</v>
      </c>
      <c r="C219" s="556" t="s">
        <v>123</v>
      </c>
      <c r="D219" s="556" t="s">
        <v>131</v>
      </c>
      <c r="E219" s="556" t="s">
        <v>131</v>
      </c>
      <c r="F219" s="556" t="s">
        <v>131</v>
      </c>
      <c r="G219" s="556" t="s">
        <v>128</v>
      </c>
      <c r="H219" s="556" t="s">
        <v>131</v>
      </c>
      <c r="I219" s="556" t="s">
        <v>131</v>
      </c>
    </row>
    <row r="220" spans="1:9" x14ac:dyDescent="0.25">
      <c r="A220" s="556" t="s">
        <v>68</v>
      </c>
      <c r="B220" s="556" t="s">
        <v>129</v>
      </c>
      <c r="C220" s="556" t="s">
        <v>129</v>
      </c>
      <c r="D220" s="556"/>
      <c r="E220" s="556"/>
      <c r="F220" s="556"/>
      <c r="G220" s="556"/>
      <c r="H220" s="556"/>
      <c r="I220" s="556"/>
    </row>
    <row r="221" spans="1:9" x14ac:dyDescent="0.25">
      <c r="A221" s="556" t="s">
        <v>69</v>
      </c>
      <c r="B221" s="556" t="s">
        <v>717</v>
      </c>
      <c r="C221" s="556" t="s">
        <v>718</v>
      </c>
      <c r="D221" s="556" t="s">
        <v>719</v>
      </c>
      <c r="E221" s="556" t="s">
        <v>720</v>
      </c>
      <c r="F221" s="556" t="s">
        <v>228</v>
      </c>
      <c r="G221" s="556" t="s">
        <v>721</v>
      </c>
      <c r="H221" s="556" t="s">
        <v>722</v>
      </c>
      <c r="I221" s="556" t="s">
        <v>723</v>
      </c>
    </row>
    <row r="222" spans="1:9" x14ac:dyDescent="0.25">
      <c r="A222" s="556" t="s">
        <v>70</v>
      </c>
      <c r="B222" s="556" t="s">
        <v>724</v>
      </c>
      <c r="C222" s="556" t="s">
        <v>725</v>
      </c>
      <c r="D222" s="556" t="s">
        <v>726</v>
      </c>
      <c r="E222" s="556" t="s">
        <v>727</v>
      </c>
      <c r="F222" s="556" t="s">
        <v>728</v>
      </c>
      <c r="G222" s="556" t="s">
        <v>729</v>
      </c>
      <c r="H222" s="556" t="s">
        <v>462</v>
      </c>
      <c r="I222" s="556" t="s">
        <v>730</v>
      </c>
    </row>
    <row r="223" spans="1:9" x14ac:dyDescent="0.25">
      <c r="A223" s="556" t="s">
        <v>71</v>
      </c>
      <c r="B223" s="556" t="s">
        <v>731</v>
      </c>
      <c r="C223" s="556" t="s">
        <v>731</v>
      </c>
      <c r="D223" s="556"/>
      <c r="E223" s="556"/>
      <c r="F223" s="556"/>
      <c r="G223" s="556"/>
      <c r="H223" s="556"/>
      <c r="I223" s="556"/>
    </row>
    <row r="224" spans="1:9" x14ac:dyDescent="0.25">
      <c r="A224" s="556" t="s">
        <v>72</v>
      </c>
      <c r="B224" s="556" t="s">
        <v>732</v>
      </c>
      <c r="C224" s="556" t="s">
        <v>733</v>
      </c>
      <c r="D224" s="556" t="s">
        <v>188</v>
      </c>
      <c r="E224" s="556" t="s">
        <v>734</v>
      </c>
      <c r="F224" s="556" t="s">
        <v>735</v>
      </c>
      <c r="G224" s="556" t="s">
        <v>189</v>
      </c>
      <c r="H224" s="556" t="s">
        <v>736</v>
      </c>
      <c r="I224" s="556" t="s">
        <v>737</v>
      </c>
    </row>
    <row r="225" spans="1:9" x14ac:dyDescent="0.25">
      <c r="A225" s="556" t="s">
        <v>73</v>
      </c>
      <c r="B225" s="556" t="s">
        <v>738</v>
      </c>
      <c r="C225" s="556" t="s">
        <v>739</v>
      </c>
      <c r="D225" s="556" t="s">
        <v>740</v>
      </c>
      <c r="E225" s="556" t="s">
        <v>236</v>
      </c>
      <c r="F225" s="556" t="s">
        <v>236</v>
      </c>
      <c r="G225" s="556" t="s">
        <v>239</v>
      </c>
      <c r="H225" s="556" t="s">
        <v>236</v>
      </c>
      <c r="I225" s="556" t="s">
        <v>236</v>
      </c>
    </row>
    <row r="226" spans="1:9" x14ac:dyDescent="0.25">
      <c r="A226" s="556" t="s">
        <v>74</v>
      </c>
      <c r="B226" s="556" t="s">
        <v>741</v>
      </c>
      <c r="C226" s="556" t="s">
        <v>741</v>
      </c>
      <c r="D226" s="556"/>
      <c r="E226" s="556"/>
      <c r="F226" s="556"/>
      <c r="G226" s="556"/>
      <c r="H226" s="556"/>
      <c r="I226" s="556"/>
    </row>
    <row r="227" spans="1:9" x14ac:dyDescent="0.25">
      <c r="A227" s="556" t="s">
        <v>75</v>
      </c>
      <c r="B227" s="556" t="s">
        <v>742</v>
      </c>
      <c r="C227" s="556" t="s">
        <v>742</v>
      </c>
      <c r="D227" s="556"/>
      <c r="E227" s="556"/>
      <c r="F227" s="556"/>
      <c r="G227" s="556"/>
      <c r="H227" s="556"/>
      <c r="I227" s="556"/>
    </row>
    <row r="228" spans="1:9" x14ac:dyDescent="0.25">
      <c r="A228" s="556" t="s">
        <v>76</v>
      </c>
      <c r="B228" s="556" t="s">
        <v>743</v>
      </c>
      <c r="C228" s="556" t="s">
        <v>743</v>
      </c>
      <c r="D228" s="556"/>
      <c r="E228" s="556"/>
      <c r="F228" s="556"/>
      <c r="G228" s="556"/>
      <c r="H228" s="556"/>
      <c r="I228" s="556"/>
    </row>
    <row r="229" spans="1:9" x14ac:dyDescent="0.25">
      <c r="A229" s="556" t="s">
        <v>77</v>
      </c>
      <c r="B229" s="556" t="s">
        <v>744</v>
      </c>
      <c r="C229" s="556" t="s">
        <v>744</v>
      </c>
      <c r="D229" s="556"/>
      <c r="E229" s="556"/>
      <c r="F229" s="556"/>
      <c r="G229" s="556"/>
      <c r="H229" s="556"/>
      <c r="I229" s="556"/>
    </row>
    <row r="230" spans="1:9" x14ac:dyDescent="0.25">
      <c r="A230" s="556" t="s">
        <v>37</v>
      </c>
      <c r="B230" s="556" t="s">
        <v>59</v>
      </c>
      <c r="C230" s="556" t="s">
        <v>59</v>
      </c>
      <c r="D230" s="556"/>
      <c r="E230" s="556"/>
      <c r="F230" s="556"/>
      <c r="G230" s="556"/>
      <c r="H230" s="556"/>
      <c r="I230" s="556"/>
    </row>
    <row r="231" spans="1:9" x14ac:dyDescent="0.25">
      <c r="A231" s="556" t="s">
        <v>141</v>
      </c>
      <c r="B231" s="556" t="s">
        <v>59</v>
      </c>
      <c r="C231" s="556" t="s">
        <v>59</v>
      </c>
      <c r="D231" s="556"/>
      <c r="E231" s="556"/>
      <c r="F231" s="556"/>
      <c r="G231" s="556"/>
      <c r="H231" s="556"/>
      <c r="I231" s="556"/>
    </row>
    <row r="233" spans="1:9" x14ac:dyDescent="0.25">
      <c r="A233" s="556" t="s">
        <v>88</v>
      </c>
      <c r="B233" s="556"/>
      <c r="C233" s="556"/>
      <c r="D233" s="556"/>
      <c r="E233" s="556"/>
      <c r="F233" s="556"/>
      <c r="G233" s="556"/>
      <c r="H233" s="556"/>
      <c r="I233" s="556"/>
    </row>
    <row r="234" spans="1:9" x14ac:dyDescent="0.25">
      <c r="A234" s="556" t="s">
        <v>62</v>
      </c>
      <c r="B234" s="556" t="s">
        <v>121</v>
      </c>
      <c r="C234" s="556" t="s">
        <v>121</v>
      </c>
      <c r="D234" s="556"/>
      <c r="E234" s="556"/>
      <c r="F234" s="556"/>
      <c r="G234" s="556"/>
      <c r="H234" s="556"/>
      <c r="I234" s="556"/>
    </row>
    <row r="235" spans="1:9" x14ac:dyDescent="0.25">
      <c r="A235" s="556" t="s">
        <v>63</v>
      </c>
      <c r="B235" s="556" t="s">
        <v>745</v>
      </c>
      <c r="C235" s="556" t="s">
        <v>746</v>
      </c>
      <c r="D235" s="556" t="s">
        <v>746</v>
      </c>
      <c r="E235" s="556" t="s">
        <v>746</v>
      </c>
      <c r="F235" s="556" t="s">
        <v>746</v>
      </c>
      <c r="G235" s="556" t="s">
        <v>746</v>
      </c>
      <c r="H235" s="556" t="s">
        <v>746</v>
      </c>
      <c r="I235" s="556" t="s">
        <v>746</v>
      </c>
    </row>
    <row r="236" spans="1:9" x14ac:dyDescent="0.25">
      <c r="A236" s="556" t="s">
        <v>52</v>
      </c>
      <c r="B236" s="556" t="s">
        <v>747</v>
      </c>
      <c r="C236" s="556" t="s">
        <v>747</v>
      </c>
      <c r="D236" s="556"/>
      <c r="E236" s="556"/>
      <c r="F236" s="556"/>
      <c r="G236" s="556"/>
      <c r="H236" s="556"/>
      <c r="I236" s="556"/>
    </row>
    <row r="237" spans="1:9" x14ac:dyDescent="0.25">
      <c r="A237" s="556" t="s">
        <v>64</v>
      </c>
      <c r="B237" s="556" t="s">
        <v>121</v>
      </c>
      <c r="C237" s="556" t="s">
        <v>121</v>
      </c>
      <c r="D237" s="556"/>
      <c r="E237" s="556"/>
      <c r="F237" s="556"/>
      <c r="G237" s="556"/>
      <c r="H237" s="556"/>
      <c r="I237" s="556"/>
    </row>
    <row r="238" spans="1:9" x14ac:dyDescent="0.25">
      <c r="A238" s="556" t="s">
        <v>65</v>
      </c>
      <c r="B238" s="556" t="s">
        <v>122</v>
      </c>
      <c r="C238" s="556" t="s">
        <v>122</v>
      </c>
      <c r="D238" s="556"/>
      <c r="E238" s="556"/>
      <c r="F238" s="556"/>
      <c r="G238" s="556"/>
      <c r="H238" s="556"/>
      <c r="I238" s="556"/>
    </row>
    <row r="239" spans="1:9" x14ac:dyDescent="0.25">
      <c r="A239" s="556" t="s">
        <v>66</v>
      </c>
      <c r="B239" s="556" t="s">
        <v>181</v>
      </c>
      <c r="C239" s="556" t="s">
        <v>210</v>
      </c>
      <c r="D239" s="556" t="s">
        <v>154</v>
      </c>
      <c r="E239" s="556" t="s">
        <v>154</v>
      </c>
      <c r="F239" s="556" t="s">
        <v>154</v>
      </c>
      <c r="G239" s="556" t="s">
        <v>210</v>
      </c>
      <c r="H239" s="556" t="s">
        <v>154</v>
      </c>
      <c r="I239" s="556" t="s">
        <v>154</v>
      </c>
    </row>
    <row r="240" spans="1:9" x14ac:dyDescent="0.25">
      <c r="A240" s="556" t="s">
        <v>67</v>
      </c>
      <c r="B240" s="556" t="s">
        <v>748</v>
      </c>
      <c r="C240" s="556" t="s">
        <v>135</v>
      </c>
      <c r="D240" s="556" t="s">
        <v>133</v>
      </c>
      <c r="E240" s="556" t="s">
        <v>135</v>
      </c>
      <c r="F240" s="556" t="s">
        <v>135</v>
      </c>
      <c r="G240" s="556" t="s">
        <v>135</v>
      </c>
      <c r="H240" s="556" t="s">
        <v>154</v>
      </c>
      <c r="I240" s="556" t="s">
        <v>154</v>
      </c>
    </row>
    <row r="241" spans="1:9" x14ac:dyDescent="0.25">
      <c r="A241" s="556" t="s">
        <v>68</v>
      </c>
      <c r="B241" s="556" t="s">
        <v>133</v>
      </c>
      <c r="C241" s="556" t="s">
        <v>133</v>
      </c>
      <c r="D241" s="556"/>
      <c r="E241" s="556"/>
      <c r="F241" s="556"/>
      <c r="G241" s="556"/>
      <c r="H241" s="556"/>
      <c r="I241" s="556"/>
    </row>
    <row r="242" spans="1:9" x14ac:dyDescent="0.25">
      <c r="A242" s="556" t="s">
        <v>69</v>
      </c>
      <c r="B242" s="556" t="s">
        <v>749</v>
      </c>
      <c r="C242" s="556" t="s">
        <v>750</v>
      </c>
      <c r="D242" s="556" t="s">
        <v>751</v>
      </c>
      <c r="E242" s="556" t="s">
        <v>751</v>
      </c>
      <c r="F242" s="556" t="s">
        <v>751</v>
      </c>
      <c r="G242" s="556" t="s">
        <v>750</v>
      </c>
      <c r="H242" s="556" t="s">
        <v>751</v>
      </c>
      <c r="I242" s="556" t="s">
        <v>751</v>
      </c>
    </row>
    <row r="243" spans="1:9" x14ac:dyDescent="0.25">
      <c r="A243" s="556" t="s">
        <v>70</v>
      </c>
      <c r="B243" s="556" t="s">
        <v>752</v>
      </c>
      <c r="C243" s="556" t="s">
        <v>753</v>
      </c>
      <c r="D243" s="556" t="s">
        <v>754</v>
      </c>
      <c r="E243" s="556" t="s">
        <v>755</v>
      </c>
      <c r="F243" s="556" t="s">
        <v>755</v>
      </c>
      <c r="G243" s="556" t="s">
        <v>755</v>
      </c>
      <c r="H243" s="556" t="s">
        <v>462</v>
      </c>
      <c r="I243" s="556" t="s">
        <v>756</v>
      </c>
    </row>
    <row r="244" spans="1:9" x14ac:dyDescent="0.25">
      <c r="A244" s="556" t="s">
        <v>71</v>
      </c>
      <c r="B244" s="556" t="s">
        <v>757</v>
      </c>
      <c r="C244" s="556" t="s">
        <v>757</v>
      </c>
      <c r="D244" s="556"/>
      <c r="E244" s="556"/>
      <c r="F244" s="556"/>
      <c r="G244" s="556"/>
      <c r="H244" s="556"/>
      <c r="I244" s="556"/>
    </row>
    <row r="245" spans="1:9" x14ac:dyDescent="0.25">
      <c r="A245" s="556" t="s">
        <v>72</v>
      </c>
      <c r="B245" s="556" t="s">
        <v>758</v>
      </c>
      <c r="C245" s="556" t="s">
        <v>759</v>
      </c>
      <c r="D245" s="556" t="s">
        <v>760</v>
      </c>
      <c r="E245" s="556" t="s">
        <v>760</v>
      </c>
      <c r="F245" s="556" t="s">
        <v>760</v>
      </c>
      <c r="G245" s="556" t="s">
        <v>759</v>
      </c>
      <c r="H245" s="556" t="s">
        <v>760</v>
      </c>
      <c r="I245" s="556" t="s">
        <v>760</v>
      </c>
    </row>
    <row r="246" spans="1:9" x14ac:dyDescent="0.25">
      <c r="A246" s="556" t="s">
        <v>73</v>
      </c>
      <c r="B246" s="556" t="s">
        <v>761</v>
      </c>
      <c r="C246" s="556" t="s">
        <v>196</v>
      </c>
      <c r="D246" s="556" t="s">
        <v>762</v>
      </c>
      <c r="E246" s="556" t="s">
        <v>763</v>
      </c>
      <c r="F246" s="556" t="s">
        <v>763</v>
      </c>
      <c r="G246" s="556" t="s">
        <v>763</v>
      </c>
      <c r="H246" s="556" t="s">
        <v>764</v>
      </c>
      <c r="I246" s="556" t="s">
        <v>765</v>
      </c>
    </row>
    <row r="247" spans="1:9" x14ac:dyDescent="0.25">
      <c r="A247" s="556" t="s">
        <v>74</v>
      </c>
      <c r="B247" s="556" t="s">
        <v>226</v>
      </c>
      <c r="C247" s="556" t="s">
        <v>226</v>
      </c>
      <c r="D247" s="556"/>
      <c r="E247" s="556"/>
      <c r="F247" s="556"/>
      <c r="G247" s="556"/>
      <c r="H247" s="556"/>
      <c r="I247" s="556"/>
    </row>
    <row r="248" spans="1:9" x14ac:dyDescent="0.25">
      <c r="A248" s="556" t="s">
        <v>75</v>
      </c>
      <c r="B248" s="556" t="s">
        <v>742</v>
      </c>
      <c r="C248" s="556" t="s">
        <v>742</v>
      </c>
      <c r="D248" s="556"/>
      <c r="E248" s="556"/>
      <c r="F248" s="556"/>
      <c r="G248" s="556"/>
      <c r="H248" s="556"/>
      <c r="I248" s="556"/>
    </row>
    <row r="249" spans="1:9" x14ac:dyDescent="0.25">
      <c r="A249" s="556" t="s">
        <v>76</v>
      </c>
      <c r="B249" s="556" t="s">
        <v>766</v>
      </c>
      <c r="C249" s="556" t="s">
        <v>766</v>
      </c>
      <c r="D249" s="556"/>
      <c r="E249" s="556"/>
      <c r="F249" s="556"/>
      <c r="G249" s="556"/>
      <c r="H249" s="556"/>
      <c r="I249" s="556"/>
    </row>
    <row r="250" spans="1:9" x14ac:dyDescent="0.25">
      <c r="A250" s="556" t="s">
        <v>77</v>
      </c>
      <c r="B250" s="556" t="s">
        <v>767</v>
      </c>
      <c r="C250" s="556" t="s">
        <v>767</v>
      </c>
      <c r="D250" s="556"/>
      <c r="E250" s="556"/>
      <c r="F250" s="556"/>
      <c r="G250" s="556"/>
      <c r="H250" s="556"/>
      <c r="I250" s="556"/>
    </row>
    <row r="251" spans="1:9" x14ac:dyDescent="0.25">
      <c r="A251" s="556" t="s">
        <v>37</v>
      </c>
      <c r="B251" s="556" t="s">
        <v>59</v>
      </c>
      <c r="C251" s="556" t="s">
        <v>59</v>
      </c>
      <c r="D251" s="556"/>
      <c r="E251" s="556"/>
      <c r="F251" s="556"/>
      <c r="G251" s="556"/>
      <c r="H251" s="556"/>
      <c r="I251" s="556"/>
    </row>
    <row r="252" spans="1:9" x14ac:dyDescent="0.25">
      <c r="A252" s="556" t="s">
        <v>141</v>
      </c>
      <c r="B252" s="556" t="s">
        <v>59</v>
      </c>
      <c r="C252" s="556" t="s">
        <v>59</v>
      </c>
      <c r="D252" s="556"/>
      <c r="E252" s="556"/>
      <c r="F252" s="556"/>
      <c r="G252" s="556"/>
      <c r="H252" s="556"/>
      <c r="I252" s="556"/>
    </row>
    <row r="254" spans="1:9" x14ac:dyDescent="0.25">
      <c r="A254" s="556" t="s">
        <v>89</v>
      </c>
      <c r="B254" s="556"/>
      <c r="C254" s="556"/>
      <c r="D254" s="556"/>
      <c r="E254" s="556"/>
      <c r="F254" s="556"/>
      <c r="G254" s="556"/>
      <c r="H254" s="556"/>
      <c r="I254" s="556"/>
    </row>
    <row r="255" spans="1:9" x14ac:dyDescent="0.25">
      <c r="A255" s="556" t="s">
        <v>62</v>
      </c>
      <c r="B255" s="556" t="s">
        <v>768</v>
      </c>
      <c r="C255" s="556" t="s">
        <v>769</v>
      </c>
      <c r="D255" s="556" t="s">
        <v>770</v>
      </c>
      <c r="E255" s="556" t="s">
        <v>771</v>
      </c>
      <c r="F255" s="556" t="s">
        <v>772</v>
      </c>
      <c r="G255" s="556" t="s">
        <v>773</v>
      </c>
      <c r="H255" s="556" t="s">
        <v>774</v>
      </c>
      <c r="I255" s="556" t="s">
        <v>775</v>
      </c>
    </row>
    <row r="256" spans="1:9" x14ac:dyDescent="0.25">
      <c r="A256" s="556" t="s">
        <v>63</v>
      </c>
      <c r="B256" s="556" t="s">
        <v>776</v>
      </c>
      <c r="C256" s="556" t="s">
        <v>777</v>
      </c>
      <c r="D256" s="556" t="s">
        <v>224</v>
      </c>
      <c r="E256" s="556" t="s">
        <v>778</v>
      </c>
      <c r="F256" s="556" t="s">
        <v>779</v>
      </c>
      <c r="G256" s="556" t="s">
        <v>218</v>
      </c>
      <c r="H256" s="556" t="s">
        <v>780</v>
      </c>
      <c r="I256" s="556" t="s">
        <v>781</v>
      </c>
    </row>
    <row r="257" spans="1:9" x14ac:dyDescent="0.25">
      <c r="A257" s="556" t="s">
        <v>52</v>
      </c>
      <c r="B257" s="556" t="s">
        <v>782</v>
      </c>
      <c r="C257" s="556" t="s">
        <v>782</v>
      </c>
      <c r="D257" s="556"/>
      <c r="E257" s="556"/>
      <c r="F257" s="556"/>
      <c r="G257" s="556"/>
      <c r="H257" s="556"/>
      <c r="I257" s="556"/>
    </row>
    <row r="258" spans="1:9" x14ac:dyDescent="0.25">
      <c r="A258" s="556" t="s">
        <v>64</v>
      </c>
      <c r="B258" s="556" t="s">
        <v>783</v>
      </c>
      <c r="C258" s="556" t="s">
        <v>784</v>
      </c>
      <c r="D258" s="556" t="s">
        <v>785</v>
      </c>
      <c r="E258" s="556" t="s">
        <v>786</v>
      </c>
      <c r="F258" s="556" t="s">
        <v>787</v>
      </c>
      <c r="G258" s="556" t="s">
        <v>788</v>
      </c>
      <c r="H258" s="556" t="s">
        <v>789</v>
      </c>
      <c r="I258" s="556" t="s">
        <v>790</v>
      </c>
    </row>
    <row r="259" spans="1:9" x14ac:dyDescent="0.25">
      <c r="A259" s="556" t="s">
        <v>65</v>
      </c>
      <c r="B259" s="556" t="s">
        <v>791</v>
      </c>
      <c r="C259" s="556" t="s">
        <v>792</v>
      </c>
      <c r="D259" s="556" t="s">
        <v>122</v>
      </c>
      <c r="E259" s="556" t="s">
        <v>122</v>
      </c>
      <c r="F259" s="556" t="s">
        <v>122</v>
      </c>
      <c r="G259" s="556" t="s">
        <v>122</v>
      </c>
      <c r="H259" s="556" t="s">
        <v>122</v>
      </c>
      <c r="I259" s="556" t="s">
        <v>122</v>
      </c>
    </row>
    <row r="260" spans="1:9" x14ac:dyDescent="0.25">
      <c r="A260" s="556" t="s">
        <v>66</v>
      </c>
      <c r="B260" s="556" t="s">
        <v>793</v>
      </c>
      <c r="C260" s="556" t="s">
        <v>150</v>
      </c>
      <c r="D260" s="556" t="s">
        <v>137</v>
      </c>
      <c r="E260" s="556" t="s">
        <v>137</v>
      </c>
      <c r="F260" s="556" t="s">
        <v>137</v>
      </c>
      <c r="G260" s="556" t="s">
        <v>137</v>
      </c>
      <c r="H260" s="556" t="s">
        <v>137</v>
      </c>
      <c r="I260" s="556" t="s">
        <v>137</v>
      </c>
    </row>
    <row r="261" spans="1:9" x14ac:dyDescent="0.25">
      <c r="A261" s="556" t="s">
        <v>67</v>
      </c>
      <c r="B261" s="556" t="s">
        <v>794</v>
      </c>
      <c r="C261" s="556" t="s">
        <v>139</v>
      </c>
      <c r="D261" s="556" t="s">
        <v>136</v>
      </c>
      <c r="E261" s="556" t="s">
        <v>129</v>
      </c>
      <c r="F261" s="556" t="s">
        <v>139</v>
      </c>
      <c r="G261" s="556" t="s">
        <v>129</v>
      </c>
      <c r="H261" s="556" t="s">
        <v>136</v>
      </c>
      <c r="I261" s="556" t="s">
        <v>123</v>
      </c>
    </row>
    <row r="262" spans="1:9" x14ac:dyDescent="0.25">
      <c r="A262" s="556" t="s">
        <v>68</v>
      </c>
      <c r="B262" s="556" t="s">
        <v>123</v>
      </c>
      <c r="C262" s="556" t="s">
        <v>123</v>
      </c>
      <c r="D262" s="556"/>
      <c r="E262" s="556"/>
      <c r="F262" s="556"/>
      <c r="G262" s="556"/>
      <c r="H262" s="556"/>
      <c r="I262" s="556"/>
    </row>
    <row r="263" spans="1:9" x14ac:dyDescent="0.25">
      <c r="A263" s="556" t="s">
        <v>69</v>
      </c>
      <c r="B263" s="556" t="s">
        <v>795</v>
      </c>
      <c r="C263" s="556" t="s">
        <v>796</v>
      </c>
      <c r="D263" s="556" t="s">
        <v>797</v>
      </c>
      <c r="E263" s="556" t="s">
        <v>798</v>
      </c>
      <c r="F263" s="556" t="s">
        <v>799</v>
      </c>
      <c r="G263" s="556" t="s">
        <v>800</v>
      </c>
      <c r="H263" s="556" t="s">
        <v>801</v>
      </c>
      <c r="I263" s="556" t="s">
        <v>234</v>
      </c>
    </row>
    <row r="264" spans="1:9" x14ac:dyDescent="0.25">
      <c r="A264" s="556" t="s">
        <v>70</v>
      </c>
      <c r="B264" s="556" t="s">
        <v>802</v>
      </c>
      <c r="C264" s="556" t="s">
        <v>803</v>
      </c>
      <c r="D264" s="556" t="s">
        <v>804</v>
      </c>
      <c r="E264" s="556" t="s">
        <v>805</v>
      </c>
      <c r="F264" s="556" t="s">
        <v>806</v>
      </c>
      <c r="G264" s="556" t="s">
        <v>807</v>
      </c>
      <c r="H264" s="556" t="s">
        <v>808</v>
      </c>
      <c r="I264" s="556" t="s">
        <v>809</v>
      </c>
    </row>
    <row r="265" spans="1:9" x14ac:dyDescent="0.25">
      <c r="A265" s="556" t="s">
        <v>71</v>
      </c>
      <c r="B265" s="556" t="s">
        <v>804</v>
      </c>
      <c r="C265" s="556" t="s">
        <v>804</v>
      </c>
      <c r="D265" s="556"/>
      <c r="E265" s="556"/>
      <c r="F265" s="556"/>
      <c r="G265" s="556"/>
      <c r="H265" s="556"/>
      <c r="I265" s="556"/>
    </row>
    <row r="266" spans="1:9" x14ac:dyDescent="0.25">
      <c r="A266" s="556" t="s">
        <v>72</v>
      </c>
      <c r="B266" s="556" t="s">
        <v>674</v>
      </c>
      <c r="C266" s="556" t="s">
        <v>810</v>
      </c>
      <c r="D266" s="556" t="s">
        <v>811</v>
      </c>
      <c r="E266" s="556" t="s">
        <v>811</v>
      </c>
      <c r="F266" s="556" t="s">
        <v>811</v>
      </c>
      <c r="G266" s="556" t="s">
        <v>811</v>
      </c>
      <c r="H266" s="556" t="s">
        <v>811</v>
      </c>
      <c r="I266" s="556" t="s">
        <v>680</v>
      </c>
    </row>
    <row r="267" spans="1:9" x14ac:dyDescent="0.25">
      <c r="A267" s="556" t="s">
        <v>73</v>
      </c>
      <c r="B267" s="556" t="s">
        <v>812</v>
      </c>
      <c r="C267" s="556" t="s">
        <v>813</v>
      </c>
      <c r="D267" s="556" t="s">
        <v>814</v>
      </c>
      <c r="E267" s="556" t="s">
        <v>815</v>
      </c>
      <c r="F267" s="556" t="s">
        <v>816</v>
      </c>
      <c r="G267" s="556" t="s">
        <v>817</v>
      </c>
      <c r="H267" s="556" t="s">
        <v>680</v>
      </c>
      <c r="I267" s="556" t="s">
        <v>242</v>
      </c>
    </row>
    <row r="268" spans="1:9" x14ac:dyDescent="0.25">
      <c r="A268" s="556" t="s">
        <v>74</v>
      </c>
      <c r="B268" s="556" t="s">
        <v>200</v>
      </c>
      <c r="C268" s="556" t="s">
        <v>200</v>
      </c>
      <c r="D268" s="556"/>
      <c r="E268" s="556"/>
      <c r="F268" s="556"/>
      <c r="G268" s="556"/>
      <c r="H268" s="556"/>
      <c r="I268" s="556"/>
    </row>
    <row r="269" spans="1:9" x14ac:dyDescent="0.25">
      <c r="A269" s="556" t="s">
        <v>75</v>
      </c>
      <c r="B269" s="556" t="s">
        <v>545</v>
      </c>
      <c r="C269" s="556" t="s">
        <v>545</v>
      </c>
      <c r="D269" s="556"/>
      <c r="E269" s="556"/>
      <c r="F269" s="556"/>
      <c r="G269" s="556"/>
      <c r="H269" s="556"/>
      <c r="I269" s="556"/>
    </row>
    <row r="270" spans="1:9" x14ac:dyDescent="0.25">
      <c r="A270" s="556" t="s">
        <v>76</v>
      </c>
      <c r="B270" s="556" t="s">
        <v>546</v>
      </c>
      <c r="C270" s="556" t="s">
        <v>546</v>
      </c>
      <c r="D270" s="556"/>
      <c r="E270" s="556"/>
      <c r="F270" s="556"/>
      <c r="G270" s="556"/>
      <c r="H270" s="556"/>
      <c r="I270" s="556"/>
    </row>
    <row r="271" spans="1:9" x14ac:dyDescent="0.25">
      <c r="A271" s="556" t="s">
        <v>77</v>
      </c>
      <c r="B271" s="556" t="s">
        <v>818</v>
      </c>
      <c r="C271" s="556" t="s">
        <v>818</v>
      </c>
      <c r="D271" s="556"/>
      <c r="E271" s="556"/>
      <c r="F271" s="556"/>
      <c r="G271" s="556"/>
      <c r="H271" s="556"/>
      <c r="I271" s="556"/>
    </row>
    <row r="272" spans="1:9" x14ac:dyDescent="0.25">
      <c r="A272" s="556" t="s">
        <v>37</v>
      </c>
      <c r="B272" s="556" t="s">
        <v>59</v>
      </c>
      <c r="C272" s="556" t="s">
        <v>59</v>
      </c>
      <c r="D272" s="556"/>
      <c r="E272" s="556"/>
      <c r="F272" s="556"/>
      <c r="G272" s="556"/>
      <c r="H272" s="556"/>
      <c r="I272" s="556"/>
    </row>
    <row r="273" spans="1:9" x14ac:dyDescent="0.25">
      <c r="A273" s="556" t="s">
        <v>141</v>
      </c>
      <c r="B273" s="556" t="s">
        <v>59</v>
      </c>
      <c r="C273" s="556" t="s">
        <v>59</v>
      </c>
      <c r="D273" s="461"/>
      <c r="E273" s="461"/>
      <c r="F273" s="461"/>
      <c r="G273" s="461"/>
      <c r="H273" s="461"/>
      <c r="I273" s="461"/>
    </row>
    <row r="275" spans="1:9" x14ac:dyDescent="0.25">
      <c r="A275" s="556" t="s">
        <v>90</v>
      </c>
      <c r="B275" s="556"/>
      <c r="C275" s="556"/>
      <c r="D275" s="461"/>
      <c r="E275" s="461"/>
      <c r="F275" s="461"/>
      <c r="G275" s="461"/>
      <c r="H275" s="461"/>
      <c r="I275" s="461"/>
    </row>
    <row r="276" spans="1:9" x14ac:dyDescent="0.25">
      <c r="A276" s="556" t="s">
        <v>62</v>
      </c>
      <c r="B276" s="556" t="s">
        <v>121</v>
      </c>
      <c r="C276" s="556" t="s">
        <v>121</v>
      </c>
      <c r="D276" s="461"/>
      <c r="E276" s="461"/>
      <c r="F276" s="461"/>
      <c r="G276" s="461"/>
      <c r="H276" s="461"/>
      <c r="I276" s="461"/>
    </row>
    <row r="277" spans="1:9" x14ac:dyDescent="0.25">
      <c r="A277" s="556" t="s">
        <v>63</v>
      </c>
      <c r="B277" s="556" t="s">
        <v>121</v>
      </c>
      <c r="C277" s="556" t="s">
        <v>121</v>
      </c>
      <c r="D277" s="461"/>
      <c r="E277" s="461"/>
      <c r="F277" s="461"/>
      <c r="G277" s="461"/>
      <c r="H277" s="461"/>
      <c r="I277" s="461"/>
    </row>
    <row r="278" spans="1:9" x14ac:dyDescent="0.25">
      <c r="A278" s="556" t="s">
        <v>52</v>
      </c>
      <c r="B278" s="556" t="s">
        <v>121</v>
      </c>
      <c r="C278" s="556" t="s">
        <v>121</v>
      </c>
      <c r="D278" s="461"/>
      <c r="E278" s="461"/>
      <c r="F278" s="461"/>
      <c r="G278" s="461"/>
      <c r="H278" s="461"/>
      <c r="I278" s="461"/>
    </row>
    <row r="279" spans="1:9" x14ac:dyDescent="0.25">
      <c r="A279" s="556" t="s">
        <v>64</v>
      </c>
      <c r="B279" s="556" t="s">
        <v>121</v>
      </c>
      <c r="C279" s="556" t="s">
        <v>121</v>
      </c>
      <c r="D279" s="461"/>
      <c r="E279" s="461"/>
      <c r="F279" s="461"/>
      <c r="G279" s="461"/>
      <c r="H279" s="461"/>
      <c r="I279" s="461"/>
    </row>
    <row r="280" spans="1:9" x14ac:dyDescent="0.25">
      <c r="A280" s="556" t="s">
        <v>65</v>
      </c>
      <c r="B280" s="556" t="s">
        <v>122</v>
      </c>
      <c r="C280" s="556" t="s">
        <v>122</v>
      </c>
      <c r="D280" s="461"/>
      <c r="E280" s="461"/>
      <c r="F280" s="461"/>
      <c r="G280" s="461"/>
      <c r="H280" s="461"/>
      <c r="I280" s="461"/>
    </row>
    <row r="281" spans="1:9" x14ac:dyDescent="0.25">
      <c r="A281" s="556" t="s">
        <v>66</v>
      </c>
      <c r="B281" s="556" t="s">
        <v>59</v>
      </c>
      <c r="C281" s="556" t="s">
        <v>59</v>
      </c>
      <c r="D281" s="461"/>
      <c r="E281" s="461"/>
      <c r="F281" s="461"/>
      <c r="G281" s="461"/>
      <c r="H281" s="461"/>
      <c r="I281" s="461"/>
    </row>
    <row r="282" spans="1:9" x14ac:dyDescent="0.25">
      <c r="A282" s="556" t="s">
        <v>67</v>
      </c>
      <c r="B282" s="556" t="s">
        <v>59</v>
      </c>
      <c r="C282" s="556" t="s">
        <v>59</v>
      </c>
      <c r="D282" s="461"/>
      <c r="E282" s="461"/>
      <c r="F282" s="461"/>
      <c r="G282" s="461"/>
      <c r="H282" s="461"/>
      <c r="I282" s="461"/>
    </row>
    <row r="283" spans="1:9" x14ac:dyDescent="0.25">
      <c r="A283" s="556" t="s">
        <v>68</v>
      </c>
      <c r="B283" s="556" t="s">
        <v>59</v>
      </c>
      <c r="C283" s="556" t="s">
        <v>59</v>
      </c>
      <c r="D283" s="461"/>
      <c r="E283" s="461"/>
      <c r="F283" s="461"/>
      <c r="G283" s="461"/>
      <c r="H283" s="461"/>
      <c r="I283" s="461"/>
    </row>
    <row r="284" spans="1:9" x14ac:dyDescent="0.25">
      <c r="A284" s="556" t="s">
        <v>69</v>
      </c>
      <c r="B284" s="556" t="s">
        <v>122</v>
      </c>
      <c r="C284" s="556" t="s">
        <v>122</v>
      </c>
      <c r="D284" s="461"/>
      <c r="E284" s="461"/>
      <c r="F284" s="461"/>
      <c r="G284" s="461"/>
      <c r="H284" s="461"/>
      <c r="I284" s="461"/>
    </row>
    <row r="285" spans="1:9" x14ac:dyDescent="0.25">
      <c r="A285" s="556" t="s">
        <v>70</v>
      </c>
      <c r="B285" s="556" t="s">
        <v>122</v>
      </c>
      <c r="C285" s="556" t="s">
        <v>122</v>
      </c>
      <c r="D285" s="461"/>
      <c r="E285" s="461"/>
      <c r="F285" s="461"/>
      <c r="G285" s="461"/>
      <c r="H285" s="461"/>
      <c r="I285" s="461"/>
    </row>
    <row r="286" spans="1:9" x14ac:dyDescent="0.25">
      <c r="A286" s="556" t="s">
        <v>71</v>
      </c>
      <c r="B286" s="556" t="s">
        <v>122</v>
      </c>
      <c r="C286" s="556" t="s">
        <v>122</v>
      </c>
      <c r="D286" s="461"/>
      <c r="E286" s="461"/>
      <c r="F286" s="461"/>
      <c r="G286" s="461"/>
      <c r="H286" s="461"/>
      <c r="I286" s="461"/>
    </row>
    <row r="287" spans="1:9" x14ac:dyDescent="0.25">
      <c r="A287" s="556" t="s">
        <v>72</v>
      </c>
      <c r="B287" s="556" t="s">
        <v>121</v>
      </c>
      <c r="C287" s="556" t="s">
        <v>121</v>
      </c>
      <c r="D287" s="461"/>
      <c r="E287" s="461"/>
      <c r="F287" s="461"/>
      <c r="G287" s="461"/>
      <c r="H287" s="461"/>
      <c r="I287" s="461"/>
    </row>
    <row r="288" spans="1:9" x14ac:dyDescent="0.25">
      <c r="A288" s="556" t="s">
        <v>73</v>
      </c>
      <c r="B288" s="556" t="s">
        <v>121</v>
      </c>
      <c r="C288" s="556" t="s">
        <v>121</v>
      </c>
      <c r="D288" s="461"/>
      <c r="E288" s="461"/>
      <c r="F288" s="461"/>
      <c r="G288" s="461"/>
      <c r="H288" s="461"/>
      <c r="I288" s="461"/>
    </row>
    <row r="289" spans="1:9" x14ac:dyDescent="0.25">
      <c r="A289" s="556" t="s">
        <v>74</v>
      </c>
      <c r="B289" s="556" t="s">
        <v>121</v>
      </c>
      <c r="C289" s="556" t="s">
        <v>121</v>
      </c>
      <c r="D289" s="461"/>
      <c r="E289" s="461"/>
      <c r="F289" s="461"/>
      <c r="G289" s="461"/>
      <c r="H289" s="459"/>
      <c r="I289" s="459"/>
    </row>
    <row r="290" spans="1:9" x14ac:dyDescent="0.25">
      <c r="A290" s="556" t="s">
        <v>75</v>
      </c>
      <c r="B290" s="556" t="s">
        <v>125</v>
      </c>
      <c r="C290" s="556" t="s">
        <v>125</v>
      </c>
      <c r="D290" s="461"/>
      <c r="E290" s="461"/>
      <c r="F290" s="461"/>
      <c r="G290" s="461"/>
      <c r="H290" s="459"/>
      <c r="I290" s="459"/>
    </row>
    <row r="291" spans="1:9" x14ac:dyDescent="0.25">
      <c r="A291" s="556" t="s">
        <v>76</v>
      </c>
      <c r="B291" s="556" t="s">
        <v>121</v>
      </c>
      <c r="C291" s="556" t="s">
        <v>121</v>
      </c>
      <c r="D291" s="461"/>
      <c r="E291" s="461"/>
      <c r="F291" s="461"/>
      <c r="G291" s="461"/>
      <c r="H291" s="459"/>
      <c r="I291" s="459"/>
    </row>
    <row r="292" spans="1:9" x14ac:dyDescent="0.25">
      <c r="A292" s="556" t="s">
        <v>77</v>
      </c>
      <c r="B292" s="556" t="s">
        <v>126</v>
      </c>
      <c r="C292" s="556" t="s">
        <v>126</v>
      </c>
      <c r="D292" s="461"/>
      <c r="E292" s="461"/>
      <c r="F292" s="461"/>
      <c r="G292" s="461"/>
      <c r="H292" s="459"/>
      <c r="I292" s="459"/>
    </row>
    <row r="293" spans="1:9" x14ac:dyDescent="0.25">
      <c r="A293" s="556" t="s">
        <v>37</v>
      </c>
      <c r="B293" s="556" t="s">
        <v>59</v>
      </c>
      <c r="C293" s="556" t="s">
        <v>59</v>
      </c>
      <c r="D293" s="461"/>
      <c r="E293" s="461"/>
      <c r="F293" s="461"/>
      <c r="G293" s="461"/>
      <c r="H293" s="459"/>
      <c r="I293" s="459"/>
    </row>
    <row r="294" spans="1:9" x14ac:dyDescent="0.25">
      <c r="A294" s="556" t="s">
        <v>141</v>
      </c>
      <c r="B294" s="556" t="s">
        <v>59</v>
      </c>
      <c r="C294" s="556" t="s">
        <v>59</v>
      </c>
      <c r="D294" s="461"/>
      <c r="E294" s="461"/>
      <c r="F294" s="461"/>
      <c r="G294" s="461"/>
      <c r="H294" s="459"/>
      <c r="I294" s="459"/>
    </row>
    <row r="296" spans="1:9" x14ac:dyDescent="0.25">
      <c r="A296" s="556" t="s">
        <v>91</v>
      </c>
      <c r="B296" s="556"/>
      <c r="C296" s="556"/>
      <c r="D296" s="461"/>
      <c r="E296" s="461"/>
      <c r="F296" s="461"/>
      <c r="G296" s="461"/>
      <c r="H296" s="459"/>
      <c r="I296" s="459"/>
    </row>
    <row r="297" spans="1:9" x14ac:dyDescent="0.25">
      <c r="A297" s="556" t="s">
        <v>62</v>
      </c>
      <c r="B297" s="556" t="s">
        <v>121</v>
      </c>
      <c r="C297" s="556" t="s">
        <v>121</v>
      </c>
      <c r="D297" s="461"/>
      <c r="E297" s="461"/>
      <c r="F297" s="461"/>
      <c r="G297" s="461"/>
      <c r="H297" s="459"/>
      <c r="I297" s="459"/>
    </row>
    <row r="298" spans="1:9" x14ac:dyDescent="0.25">
      <c r="A298" s="556" t="s">
        <v>63</v>
      </c>
      <c r="B298" s="556" t="s">
        <v>121</v>
      </c>
      <c r="C298" s="556" t="s">
        <v>121</v>
      </c>
      <c r="D298" s="461"/>
      <c r="E298" s="461"/>
      <c r="F298" s="461"/>
      <c r="G298" s="461"/>
      <c r="H298" s="459"/>
      <c r="I298" s="459"/>
    </row>
    <row r="299" spans="1:9" x14ac:dyDescent="0.25">
      <c r="A299" s="556" t="s">
        <v>52</v>
      </c>
      <c r="B299" s="556" t="s">
        <v>121</v>
      </c>
      <c r="C299" s="556" t="s">
        <v>121</v>
      </c>
      <c r="D299" s="461"/>
      <c r="E299" s="461"/>
      <c r="F299" s="461"/>
      <c r="G299" s="461"/>
      <c r="H299" s="459"/>
      <c r="I299" s="459"/>
    </row>
    <row r="300" spans="1:9" x14ac:dyDescent="0.25">
      <c r="A300" s="556" t="s">
        <v>64</v>
      </c>
      <c r="B300" s="556" t="s">
        <v>121</v>
      </c>
      <c r="C300" s="556" t="s">
        <v>121</v>
      </c>
      <c r="D300" s="461"/>
      <c r="E300" s="461"/>
      <c r="F300" s="461"/>
      <c r="G300" s="461"/>
      <c r="H300" s="459"/>
      <c r="I300" s="459"/>
    </row>
    <row r="301" spans="1:9" x14ac:dyDescent="0.25">
      <c r="A301" s="556" t="s">
        <v>65</v>
      </c>
      <c r="B301" s="556" t="s">
        <v>122</v>
      </c>
      <c r="C301" s="556" t="s">
        <v>122</v>
      </c>
      <c r="D301" s="461"/>
      <c r="E301" s="461"/>
      <c r="F301" s="461"/>
      <c r="G301" s="461"/>
      <c r="H301" s="459"/>
      <c r="I301" s="459"/>
    </row>
    <row r="302" spans="1:9" x14ac:dyDescent="0.25">
      <c r="A302" s="556" t="s">
        <v>66</v>
      </c>
      <c r="B302" s="556" t="s">
        <v>59</v>
      </c>
      <c r="C302" s="556" t="s">
        <v>59</v>
      </c>
      <c r="D302" s="461"/>
      <c r="E302" s="461"/>
      <c r="F302" s="461"/>
      <c r="G302" s="461"/>
      <c r="H302" s="459"/>
      <c r="I302" s="459"/>
    </row>
    <row r="303" spans="1:9" x14ac:dyDescent="0.25">
      <c r="A303" s="556" t="s">
        <v>67</v>
      </c>
      <c r="B303" s="556" t="s">
        <v>59</v>
      </c>
      <c r="C303" s="556" t="s">
        <v>59</v>
      </c>
      <c r="D303" s="461"/>
      <c r="E303" s="461"/>
      <c r="F303" s="461"/>
      <c r="G303" s="461"/>
      <c r="H303" s="459"/>
      <c r="I303" s="459"/>
    </row>
    <row r="304" spans="1:9" x14ac:dyDescent="0.25">
      <c r="A304" s="556" t="s">
        <v>68</v>
      </c>
      <c r="B304" s="556" t="s">
        <v>59</v>
      </c>
      <c r="C304" s="556" t="s">
        <v>59</v>
      </c>
      <c r="D304" s="461"/>
      <c r="E304" s="461"/>
      <c r="F304" s="461"/>
      <c r="G304" s="461"/>
      <c r="H304" s="459"/>
      <c r="I304" s="459"/>
    </row>
    <row r="305" spans="1:9" x14ac:dyDescent="0.25">
      <c r="A305" s="556" t="s">
        <v>69</v>
      </c>
      <c r="B305" s="556" t="s">
        <v>122</v>
      </c>
      <c r="C305" s="556" t="s">
        <v>122</v>
      </c>
      <c r="D305" s="461"/>
      <c r="E305" s="461"/>
      <c r="F305" s="461"/>
      <c r="G305" s="461"/>
      <c r="H305" s="459"/>
      <c r="I305" s="459"/>
    </row>
    <row r="306" spans="1:9" x14ac:dyDescent="0.25">
      <c r="A306" s="556" t="s">
        <v>70</v>
      </c>
      <c r="B306" s="556" t="s">
        <v>122</v>
      </c>
      <c r="C306" s="556" t="s">
        <v>122</v>
      </c>
      <c r="D306" s="461"/>
      <c r="E306" s="461"/>
      <c r="F306" s="461"/>
      <c r="G306" s="461"/>
      <c r="H306" s="459"/>
      <c r="I306" s="459"/>
    </row>
    <row r="307" spans="1:9" x14ac:dyDescent="0.25">
      <c r="A307" s="556" t="s">
        <v>71</v>
      </c>
      <c r="B307" s="556" t="s">
        <v>122</v>
      </c>
      <c r="C307" s="556" t="s">
        <v>122</v>
      </c>
      <c r="D307" s="461"/>
      <c r="E307" s="461"/>
      <c r="F307" s="461"/>
      <c r="G307" s="461"/>
      <c r="H307" s="459"/>
      <c r="I307" s="459"/>
    </row>
    <row r="308" spans="1:9" x14ac:dyDescent="0.25">
      <c r="A308" s="556" t="s">
        <v>72</v>
      </c>
      <c r="B308" s="556" t="s">
        <v>121</v>
      </c>
      <c r="C308" s="556" t="s">
        <v>121</v>
      </c>
      <c r="D308" s="461"/>
      <c r="E308" s="461"/>
      <c r="F308" s="461"/>
      <c r="G308" s="461"/>
      <c r="H308" s="459"/>
      <c r="I308" s="459"/>
    </row>
    <row r="309" spans="1:9" x14ac:dyDescent="0.25">
      <c r="A309" s="556" t="s">
        <v>73</v>
      </c>
      <c r="B309" s="556" t="s">
        <v>121</v>
      </c>
      <c r="C309" s="556" t="s">
        <v>121</v>
      </c>
      <c r="D309" s="461"/>
      <c r="E309" s="461"/>
      <c r="F309" s="461"/>
      <c r="G309" s="461"/>
      <c r="H309" s="459"/>
      <c r="I309" s="459"/>
    </row>
    <row r="310" spans="1:9" x14ac:dyDescent="0.25">
      <c r="A310" s="556" t="s">
        <v>74</v>
      </c>
      <c r="B310" s="556" t="s">
        <v>121</v>
      </c>
      <c r="C310" s="556" t="s">
        <v>121</v>
      </c>
      <c r="D310" s="461"/>
      <c r="E310" s="461"/>
      <c r="F310" s="461"/>
      <c r="G310" s="461"/>
      <c r="H310" s="459"/>
      <c r="I310" s="459"/>
    </row>
    <row r="311" spans="1:9" x14ac:dyDescent="0.25">
      <c r="A311" s="556" t="s">
        <v>75</v>
      </c>
      <c r="B311" s="556" t="s">
        <v>125</v>
      </c>
      <c r="C311" s="556" t="s">
        <v>125</v>
      </c>
      <c r="D311" s="461"/>
      <c r="E311" s="461"/>
      <c r="F311" s="461"/>
      <c r="G311" s="461"/>
      <c r="H311" s="459"/>
      <c r="I311" s="459"/>
    </row>
    <row r="312" spans="1:9" x14ac:dyDescent="0.25">
      <c r="A312" s="556" t="s">
        <v>76</v>
      </c>
      <c r="B312" s="556" t="s">
        <v>121</v>
      </c>
      <c r="C312" s="556" t="s">
        <v>121</v>
      </c>
      <c r="D312" s="461"/>
      <c r="E312" s="461"/>
      <c r="F312" s="461"/>
      <c r="G312" s="461"/>
      <c r="H312" s="459"/>
      <c r="I312" s="459"/>
    </row>
    <row r="313" spans="1:9" x14ac:dyDescent="0.25">
      <c r="A313" s="556" t="s">
        <v>77</v>
      </c>
      <c r="B313" s="556" t="s">
        <v>126</v>
      </c>
      <c r="C313" s="556" t="s">
        <v>126</v>
      </c>
      <c r="D313" s="461"/>
      <c r="E313" s="461"/>
      <c r="F313" s="461"/>
      <c r="G313" s="461"/>
      <c r="H313" s="459"/>
      <c r="I313" s="459"/>
    </row>
    <row r="314" spans="1:9" x14ac:dyDescent="0.25">
      <c r="A314" s="556" t="s">
        <v>37</v>
      </c>
      <c r="B314" s="556" t="s">
        <v>59</v>
      </c>
      <c r="C314" s="556" t="s">
        <v>59</v>
      </c>
      <c r="D314" s="461"/>
      <c r="E314" s="461"/>
      <c r="F314" s="461"/>
      <c r="G314" s="461"/>
      <c r="H314" s="459"/>
      <c r="I314" s="459"/>
    </row>
    <row r="315" spans="1:9" x14ac:dyDescent="0.25">
      <c r="A315" s="556" t="s">
        <v>141</v>
      </c>
      <c r="B315" s="556" t="s">
        <v>59</v>
      </c>
      <c r="C315" s="556" t="s">
        <v>59</v>
      </c>
      <c r="D315" s="461"/>
      <c r="E315" s="461"/>
      <c r="F315" s="461"/>
      <c r="G315" s="461"/>
      <c r="H315" s="459"/>
      <c r="I315" s="459"/>
    </row>
    <row r="317" spans="1:9" x14ac:dyDescent="0.25">
      <c r="A317" s="556" t="s">
        <v>92</v>
      </c>
      <c r="B317" s="556"/>
      <c r="C317" s="556"/>
      <c r="D317" s="461"/>
      <c r="E317" s="461"/>
      <c r="F317" s="461"/>
      <c r="G317" s="461"/>
      <c r="H317" s="459"/>
      <c r="I317" s="459"/>
    </row>
    <row r="318" spans="1:9" x14ac:dyDescent="0.25">
      <c r="A318" s="556" t="s">
        <v>62</v>
      </c>
      <c r="B318" s="556" t="s">
        <v>121</v>
      </c>
      <c r="C318" s="556" t="s">
        <v>121</v>
      </c>
      <c r="D318" s="461"/>
      <c r="E318" s="461"/>
      <c r="F318" s="461"/>
      <c r="G318" s="461"/>
      <c r="H318" s="459"/>
      <c r="I318" s="459"/>
    </row>
    <row r="319" spans="1:9" x14ac:dyDescent="0.25">
      <c r="A319" s="556" t="s">
        <v>63</v>
      </c>
      <c r="B319" s="556" t="s">
        <v>121</v>
      </c>
      <c r="C319" s="556" t="s">
        <v>121</v>
      </c>
      <c r="D319" s="461"/>
      <c r="E319" s="461"/>
      <c r="F319" s="461"/>
      <c r="G319" s="461"/>
      <c r="H319" s="459"/>
      <c r="I319" s="459"/>
    </row>
    <row r="320" spans="1:9" x14ac:dyDescent="0.25">
      <c r="A320" s="556" t="s">
        <v>52</v>
      </c>
      <c r="B320" s="556" t="s">
        <v>121</v>
      </c>
      <c r="C320" s="556" t="s">
        <v>121</v>
      </c>
      <c r="D320" s="461"/>
      <c r="E320" s="461"/>
      <c r="F320" s="461"/>
      <c r="G320" s="461"/>
      <c r="H320" s="459"/>
      <c r="I320" s="459"/>
    </row>
    <row r="321" spans="1:9" x14ac:dyDescent="0.25">
      <c r="A321" s="556" t="s">
        <v>64</v>
      </c>
      <c r="B321" s="556" t="s">
        <v>121</v>
      </c>
      <c r="C321" s="556" t="s">
        <v>121</v>
      </c>
      <c r="D321" s="556"/>
      <c r="E321" s="556"/>
      <c r="F321" s="556"/>
      <c r="G321" s="556"/>
      <c r="H321" s="556"/>
      <c r="I321" s="556"/>
    </row>
    <row r="322" spans="1:9" x14ac:dyDescent="0.25">
      <c r="A322" s="556" t="s">
        <v>65</v>
      </c>
      <c r="B322" s="556" t="s">
        <v>122</v>
      </c>
      <c r="C322" s="556" t="s">
        <v>122</v>
      </c>
      <c r="D322" s="556"/>
      <c r="E322" s="556"/>
      <c r="F322" s="556"/>
      <c r="G322" s="556"/>
      <c r="H322" s="556"/>
      <c r="I322" s="556"/>
    </row>
    <row r="323" spans="1:9" x14ac:dyDescent="0.25">
      <c r="A323" s="556" t="s">
        <v>66</v>
      </c>
      <c r="B323" s="556" t="s">
        <v>819</v>
      </c>
      <c r="C323" s="556" t="s">
        <v>175</v>
      </c>
      <c r="D323" s="556" t="s">
        <v>152</v>
      </c>
      <c r="E323" s="556" t="s">
        <v>820</v>
      </c>
      <c r="F323" s="556" t="s">
        <v>820</v>
      </c>
      <c r="G323" s="556" t="s">
        <v>152</v>
      </c>
      <c r="H323" s="556" t="s">
        <v>821</v>
      </c>
      <c r="I323" s="556" t="s">
        <v>179</v>
      </c>
    </row>
    <row r="324" spans="1:9" x14ac:dyDescent="0.25">
      <c r="A324" s="556" t="s">
        <v>67</v>
      </c>
      <c r="B324" s="556" t="s">
        <v>822</v>
      </c>
      <c r="C324" s="556" t="s">
        <v>182</v>
      </c>
      <c r="D324" s="556" t="s">
        <v>821</v>
      </c>
      <c r="E324" s="556" t="s">
        <v>179</v>
      </c>
      <c r="F324" s="556" t="s">
        <v>190</v>
      </c>
      <c r="G324" s="556" t="s">
        <v>151</v>
      </c>
      <c r="H324" s="556" t="s">
        <v>151</v>
      </c>
      <c r="I324" s="556" t="s">
        <v>153</v>
      </c>
    </row>
    <row r="325" spans="1:9" x14ac:dyDescent="0.25">
      <c r="A325" s="556" t="s">
        <v>68</v>
      </c>
      <c r="B325" s="556" t="s">
        <v>201</v>
      </c>
      <c r="C325" s="556" t="s">
        <v>201</v>
      </c>
      <c r="D325" s="556"/>
      <c r="E325" s="556"/>
      <c r="F325" s="556"/>
      <c r="G325" s="556"/>
      <c r="H325" s="556"/>
      <c r="I325" s="556"/>
    </row>
    <row r="326" spans="1:9" x14ac:dyDescent="0.25">
      <c r="A326" s="556" t="s">
        <v>69</v>
      </c>
      <c r="B326" s="556" t="s">
        <v>122</v>
      </c>
      <c r="C326" s="556" t="s">
        <v>122</v>
      </c>
      <c r="D326" s="556" t="s">
        <v>122</v>
      </c>
      <c r="E326" s="556" t="s">
        <v>122</v>
      </c>
      <c r="F326" s="556" t="s">
        <v>122</v>
      </c>
      <c r="G326" s="556" t="s">
        <v>122</v>
      </c>
      <c r="H326" s="556" t="s">
        <v>122</v>
      </c>
      <c r="I326" s="556" t="s">
        <v>122</v>
      </c>
    </row>
    <row r="327" spans="1:9" x14ac:dyDescent="0.25">
      <c r="A327" s="556" t="s">
        <v>70</v>
      </c>
      <c r="B327" s="556" t="s">
        <v>122</v>
      </c>
      <c r="C327" s="556" t="s">
        <v>122</v>
      </c>
      <c r="D327" s="556" t="s">
        <v>122</v>
      </c>
      <c r="E327" s="556" t="s">
        <v>122</v>
      </c>
      <c r="F327" s="556" t="s">
        <v>122</v>
      </c>
      <c r="G327" s="556" t="s">
        <v>122</v>
      </c>
      <c r="H327" s="556" t="s">
        <v>122</v>
      </c>
      <c r="I327" s="556" t="s">
        <v>122</v>
      </c>
    </row>
    <row r="328" spans="1:9" x14ac:dyDescent="0.25">
      <c r="A328" s="556" t="s">
        <v>71</v>
      </c>
      <c r="B328" s="556" t="s">
        <v>122</v>
      </c>
      <c r="C328" s="556" t="s">
        <v>122</v>
      </c>
      <c r="D328" s="556"/>
      <c r="E328" s="556"/>
      <c r="F328" s="556"/>
      <c r="G328" s="556"/>
      <c r="H328" s="556"/>
      <c r="I328" s="556"/>
    </row>
    <row r="329" spans="1:9" x14ac:dyDescent="0.25">
      <c r="A329" s="556" t="s">
        <v>72</v>
      </c>
      <c r="B329" s="556" t="s">
        <v>823</v>
      </c>
      <c r="C329" s="556" t="s">
        <v>824</v>
      </c>
      <c r="D329" s="556" t="s">
        <v>825</v>
      </c>
      <c r="E329" s="556" t="s">
        <v>826</v>
      </c>
      <c r="F329" s="556" t="s">
        <v>494</v>
      </c>
      <c r="G329" s="556" t="s">
        <v>827</v>
      </c>
      <c r="H329" s="556" t="s">
        <v>828</v>
      </c>
      <c r="I329" s="556" t="s">
        <v>829</v>
      </c>
    </row>
    <row r="330" spans="1:9" x14ac:dyDescent="0.25">
      <c r="A330" s="556" t="s">
        <v>73</v>
      </c>
      <c r="B330" s="556" t="s">
        <v>830</v>
      </c>
      <c r="C330" s="556" t="s">
        <v>831</v>
      </c>
      <c r="D330" s="556" t="s">
        <v>832</v>
      </c>
      <c r="E330" s="556" t="s">
        <v>833</v>
      </c>
      <c r="F330" s="556" t="s">
        <v>221</v>
      </c>
      <c r="G330" s="556" t="s">
        <v>834</v>
      </c>
      <c r="H330" s="556" t="s">
        <v>835</v>
      </c>
      <c r="I330" s="556" t="s">
        <v>836</v>
      </c>
    </row>
    <row r="331" spans="1:9" x14ac:dyDescent="0.25">
      <c r="A331" s="556" t="s">
        <v>74</v>
      </c>
      <c r="B331" s="556" t="s">
        <v>837</v>
      </c>
      <c r="C331" s="556" t="s">
        <v>837</v>
      </c>
      <c r="D331" s="556"/>
      <c r="E331" s="556"/>
      <c r="F331" s="556"/>
      <c r="G331" s="556"/>
      <c r="H331" s="556"/>
      <c r="I331" s="556"/>
    </row>
    <row r="332" spans="1:9" x14ac:dyDescent="0.25">
      <c r="A332" s="556" t="s">
        <v>75</v>
      </c>
      <c r="B332" s="556" t="s">
        <v>125</v>
      </c>
      <c r="C332" s="556" t="s">
        <v>125</v>
      </c>
      <c r="D332" s="556"/>
      <c r="E332" s="556"/>
      <c r="F332" s="556"/>
      <c r="G332" s="556"/>
      <c r="H332" s="556"/>
      <c r="I332" s="556"/>
    </row>
    <row r="333" spans="1:9" x14ac:dyDescent="0.25">
      <c r="A333" s="556" t="s">
        <v>76</v>
      </c>
      <c r="B333" s="556" t="s">
        <v>121</v>
      </c>
      <c r="C333" s="556" t="s">
        <v>121</v>
      </c>
      <c r="D333" s="556"/>
      <c r="E333" s="556"/>
      <c r="F333" s="556"/>
      <c r="G333" s="556"/>
      <c r="H333" s="556"/>
      <c r="I333" s="556"/>
    </row>
    <row r="334" spans="1:9" x14ac:dyDescent="0.25">
      <c r="A334" s="556" t="s">
        <v>77</v>
      </c>
      <c r="B334" s="556" t="s">
        <v>126</v>
      </c>
      <c r="C334" s="556" t="s">
        <v>126</v>
      </c>
      <c r="D334" s="556"/>
      <c r="E334" s="556"/>
      <c r="F334" s="556"/>
      <c r="G334" s="556"/>
      <c r="H334" s="556"/>
      <c r="I334" s="556"/>
    </row>
    <row r="335" spans="1:9" x14ac:dyDescent="0.25">
      <c r="A335" s="556" t="s">
        <v>37</v>
      </c>
      <c r="B335" s="556" t="s">
        <v>838</v>
      </c>
      <c r="C335" s="556" t="s">
        <v>838</v>
      </c>
      <c r="D335" s="556"/>
      <c r="E335" s="556"/>
      <c r="F335" s="556"/>
      <c r="G335" s="556"/>
      <c r="H335" s="556"/>
      <c r="I335" s="556"/>
    </row>
    <row r="336" spans="1:9" x14ac:dyDescent="0.25">
      <c r="A336" s="556" t="s">
        <v>141</v>
      </c>
      <c r="B336" s="556" t="s">
        <v>59</v>
      </c>
      <c r="C336" s="556" t="s">
        <v>59</v>
      </c>
      <c r="D336" s="556"/>
      <c r="E336" s="556"/>
      <c r="F336" s="556"/>
      <c r="G336" s="556"/>
      <c r="H336" s="556"/>
      <c r="I336" s="556"/>
    </row>
    <row r="338" spans="1:9" x14ac:dyDescent="0.25">
      <c r="A338" s="556" t="s">
        <v>93</v>
      </c>
      <c r="B338" s="556"/>
      <c r="C338" s="556"/>
      <c r="D338" s="556"/>
      <c r="E338" s="556"/>
      <c r="F338" s="556"/>
      <c r="G338" s="556"/>
      <c r="H338" s="556"/>
      <c r="I338" s="556"/>
    </row>
    <row r="339" spans="1:9" x14ac:dyDescent="0.25">
      <c r="A339" s="556" t="s">
        <v>62</v>
      </c>
      <c r="B339" s="556" t="s">
        <v>121</v>
      </c>
      <c r="C339" s="556" t="s">
        <v>121</v>
      </c>
      <c r="D339" s="556"/>
      <c r="E339" s="556"/>
      <c r="F339" s="556"/>
      <c r="G339" s="556"/>
      <c r="H339" s="556"/>
      <c r="I339" s="556"/>
    </row>
    <row r="340" spans="1:9" x14ac:dyDescent="0.25">
      <c r="A340" s="556" t="s">
        <v>63</v>
      </c>
      <c r="B340" s="556" t="s">
        <v>121</v>
      </c>
      <c r="C340" s="556" t="s">
        <v>121</v>
      </c>
      <c r="D340" s="556"/>
      <c r="E340" s="556"/>
      <c r="F340" s="556"/>
      <c r="G340" s="556"/>
      <c r="H340" s="556"/>
      <c r="I340" s="556"/>
    </row>
    <row r="341" spans="1:9" x14ac:dyDescent="0.25">
      <c r="A341" s="556" t="s">
        <v>52</v>
      </c>
      <c r="B341" s="556" t="s">
        <v>121</v>
      </c>
      <c r="C341" s="556" t="s">
        <v>121</v>
      </c>
      <c r="D341" s="556"/>
      <c r="E341" s="556"/>
      <c r="F341" s="556"/>
      <c r="G341" s="556"/>
      <c r="H341" s="556"/>
      <c r="I341" s="556"/>
    </row>
    <row r="342" spans="1:9" x14ac:dyDescent="0.25">
      <c r="A342" s="556" t="s">
        <v>64</v>
      </c>
      <c r="B342" s="556" t="s">
        <v>121</v>
      </c>
      <c r="C342" s="556" t="s">
        <v>121</v>
      </c>
      <c r="D342" s="556"/>
      <c r="E342" s="556"/>
      <c r="F342" s="556"/>
      <c r="G342" s="556"/>
      <c r="H342" s="556"/>
      <c r="I342" s="556"/>
    </row>
    <row r="343" spans="1:9" x14ac:dyDescent="0.25">
      <c r="A343" s="556" t="s">
        <v>65</v>
      </c>
      <c r="B343" s="556" t="s">
        <v>122</v>
      </c>
      <c r="C343" s="556" t="s">
        <v>122</v>
      </c>
      <c r="D343" s="556"/>
      <c r="E343" s="556"/>
      <c r="F343" s="556"/>
      <c r="G343" s="556"/>
      <c r="H343" s="556"/>
      <c r="I343" s="556"/>
    </row>
    <row r="344" spans="1:9" x14ac:dyDescent="0.25">
      <c r="A344" s="556" t="s">
        <v>66</v>
      </c>
      <c r="B344" s="556" t="s">
        <v>839</v>
      </c>
      <c r="C344" s="556" t="s">
        <v>840</v>
      </c>
      <c r="D344" s="556" t="s">
        <v>841</v>
      </c>
      <c r="E344" s="556" t="s">
        <v>170</v>
      </c>
      <c r="F344" s="556" t="s">
        <v>842</v>
      </c>
      <c r="G344" s="556" t="s">
        <v>842</v>
      </c>
      <c r="H344" s="556" t="s">
        <v>843</v>
      </c>
      <c r="I344" s="556" t="s">
        <v>844</v>
      </c>
    </row>
    <row r="345" spans="1:9" x14ac:dyDescent="0.25">
      <c r="A345" s="556" t="s">
        <v>67</v>
      </c>
      <c r="B345" s="556" t="s">
        <v>845</v>
      </c>
      <c r="C345" s="556" t="s">
        <v>156</v>
      </c>
      <c r="D345" s="556" t="s">
        <v>192</v>
      </c>
      <c r="E345" s="556" t="s">
        <v>173</v>
      </c>
      <c r="F345" s="556" t="s">
        <v>162</v>
      </c>
      <c r="G345" s="556" t="s">
        <v>192</v>
      </c>
      <c r="H345" s="556" t="s">
        <v>190</v>
      </c>
      <c r="I345" s="556" t="s">
        <v>844</v>
      </c>
    </row>
    <row r="346" spans="1:9" x14ac:dyDescent="0.25">
      <c r="A346" s="556" t="s">
        <v>68</v>
      </c>
      <c r="B346" s="556" t="s">
        <v>209</v>
      </c>
      <c r="C346" s="556" t="s">
        <v>209</v>
      </c>
      <c r="D346" s="556"/>
      <c r="E346" s="556"/>
      <c r="F346" s="556"/>
      <c r="G346" s="556"/>
      <c r="H346" s="556"/>
      <c r="I346" s="556"/>
    </row>
    <row r="347" spans="1:9" x14ac:dyDescent="0.25">
      <c r="A347" s="556" t="s">
        <v>69</v>
      </c>
      <c r="B347" s="556" t="s">
        <v>122</v>
      </c>
      <c r="C347" s="556" t="s">
        <v>122</v>
      </c>
      <c r="D347" s="556" t="s">
        <v>122</v>
      </c>
      <c r="E347" s="556" t="s">
        <v>122</v>
      </c>
      <c r="F347" s="556" t="s">
        <v>122</v>
      </c>
      <c r="G347" s="556" t="s">
        <v>122</v>
      </c>
      <c r="H347" s="556" t="s">
        <v>122</v>
      </c>
      <c r="I347" s="556" t="s">
        <v>122</v>
      </c>
    </row>
    <row r="348" spans="1:9" x14ac:dyDescent="0.25">
      <c r="A348" s="556" t="s">
        <v>70</v>
      </c>
      <c r="B348" s="556" t="s">
        <v>122</v>
      </c>
      <c r="C348" s="556" t="s">
        <v>122</v>
      </c>
      <c r="D348" s="556" t="s">
        <v>122</v>
      </c>
      <c r="E348" s="556" t="s">
        <v>122</v>
      </c>
      <c r="F348" s="556" t="s">
        <v>122</v>
      </c>
      <c r="G348" s="556" t="s">
        <v>122</v>
      </c>
      <c r="H348" s="556" t="s">
        <v>122</v>
      </c>
      <c r="I348" s="556" t="s">
        <v>122</v>
      </c>
    </row>
    <row r="349" spans="1:9" x14ac:dyDescent="0.25">
      <c r="A349" s="556" t="s">
        <v>71</v>
      </c>
      <c r="B349" s="556" t="s">
        <v>122</v>
      </c>
      <c r="C349" s="556" t="s">
        <v>122</v>
      </c>
      <c r="D349" s="556"/>
      <c r="E349" s="556"/>
      <c r="F349" s="556"/>
      <c r="G349" s="556"/>
      <c r="H349" s="556"/>
      <c r="I349" s="556"/>
    </row>
    <row r="350" spans="1:9" x14ac:dyDescent="0.25">
      <c r="A350" s="556" t="s">
        <v>72</v>
      </c>
      <c r="B350" s="556" t="s">
        <v>846</v>
      </c>
      <c r="C350" s="556" t="s">
        <v>847</v>
      </c>
      <c r="D350" s="556" t="s">
        <v>848</v>
      </c>
      <c r="E350" s="556" t="s">
        <v>849</v>
      </c>
      <c r="F350" s="556" t="s">
        <v>850</v>
      </c>
      <c r="G350" s="556" t="s">
        <v>851</v>
      </c>
      <c r="H350" s="556" t="s">
        <v>852</v>
      </c>
      <c r="I350" s="556" t="s">
        <v>853</v>
      </c>
    </row>
    <row r="351" spans="1:9" x14ac:dyDescent="0.25">
      <c r="A351" s="556" t="s">
        <v>73</v>
      </c>
      <c r="B351" s="556" t="s">
        <v>854</v>
      </c>
      <c r="C351" s="556" t="s">
        <v>855</v>
      </c>
      <c r="D351" s="556" t="s">
        <v>856</v>
      </c>
      <c r="E351" s="556" t="s">
        <v>857</v>
      </c>
      <c r="F351" s="556" t="s">
        <v>858</v>
      </c>
      <c r="G351" s="556" t="s">
        <v>859</v>
      </c>
      <c r="H351" s="556" t="s">
        <v>860</v>
      </c>
      <c r="I351" s="556" t="s">
        <v>861</v>
      </c>
    </row>
    <row r="352" spans="1:9" x14ac:dyDescent="0.25">
      <c r="A352" s="556" t="s">
        <v>74</v>
      </c>
      <c r="B352" s="556" t="s">
        <v>229</v>
      </c>
      <c r="C352" s="556" t="s">
        <v>229</v>
      </c>
      <c r="D352" s="556"/>
      <c r="E352" s="556"/>
      <c r="F352" s="556"/>
      <c r="G352" s="556"/>
      <c r="H352" s="556"/>
      <c r="I352" s="556"/>
    </row>
    <row r="353" spans="1:9" x14ac:dyDescent="0.25">
      <c r="A353" s="556" t="s">
        <v>75</v>
      </c>
      <c r="B353" s="556" t="s">
        <v>862</v>
      </c>
      <c r="C353" s="556" t="s">
        <v>862</v>
      </c>
      <c r="D353" s="556"/>
      <c r="E353" s="556"/>
      <c r="F353" s="556"/>
      <c r="G353" s="556"/>
      <c r="H353" s="556"/>
      <c r="I353" s="556"/>
    </row>
    <row r="354" spans="1:9" x14ac:dyDescent="0.25">
      <c r="A354" s="556" t="s">
        <v>76</v>
      </c>
      <c r="B354" s="556" t="s">
        <v>863</v>
      </c>
      <c r="C354" s="556" t="s">
        <v>863</v>
      </c>
      <c r="D354" s="556"/>
      <c r="E354" s="556"/>
      <c r="F354" s="556"/>
      <c r="G354" s="556"/>
      <c r="H354" s="556"/>
      <c r="I354" s="556"/>
    </row>
    <row r="355" spans="1:9" x14ac:dyDescent="0.25">
      <c r="A355" s="556" t="s">
        <v>77</v>
      </c>
      <c r="B355" s="556" t="s">
        <v>126</v>
      </c>
      <c r="C355" s="556" t="s">
        <v>126</v>
      </c>
      <c r="D355" s="556"/>
      <c r="E355" s="556"/>
      <c r="F355" s="556"/>
      <c r="G355" s="556"/>
      <c r="H355" s="556"/>
      <c r="I355" s="556"/>
    </row>
    <row r="356" spans="1:9" x14ac:dyDescent="0.25">
      <c r="A356" s="556" t="s">
        <v>37</v>
      </c>
      <c r="B356" s="556" t="s">
        <v>864</v>
      </c>
      <c r="C356" s="556" t="s">
        <v>864</v>
      </c>
      <c r="D356" s="556"/>
      <c r="E356" s="556"/>
      <c r="F356" s="556"/>
      <c r="G356" s="556"/>
      <c r="H356" s="556"/>
      <c r="I356" s="556"/>
    </row>
    <row r="357" spans="1:9" x14ac:dyDescent="0.25">
      <c r="A357" s="556" t="s">
        <v>141</v>
      </c>
      <c r="B357" s="556" t="s">
        <v>865</v>
      </c>
      <c r="C357" s="556" t="s">
        <v>866</v>
      </c>
      <c r="D357" s="556" t="s">
        <v>867</v>
      </c>
      <c r="E357" s="556" t="s">
        <v>868</v>
      </c>
      <c r="F357" s="556" t="s">
        <v>868</v>
      </c>
      <c r="G357" s="556" t="s">
        <v>869</v>
      </c>
      <c r="H357" s="556" t="s">
        <v>870</v>
      </c>
      <c r="I357" s="556" t="s">
        <v>871</v>
      </c>
    </row>
    <row r="359" spans="1:9" x14ac:dyDescent="0.25">
      <c r="A359" s="556" t="s">
        <v>94</v>
      </c>
      <c r="B359" s="556"/>
      <c r="C359" s="556"/>
      <c r="D359" s="556"/>
      <c r="E359" s="556"/>
      <c r="F359" s="556"/>
      <c r="G359" s="556"/>
      <c r="H359" s="556"/>
      <c r="I359" s="556"/>
    </row>
    <row r="360" spans="1:9" x14ac:dyDescent="0.25">
      <c r="A360" s="556" t="s">
        <v>62</v>
      </c>
      <c r="B360" s="556" t="s">
        <v>121</v>
      </c>
      <c r="C360" s="556" t="s">
        <v>121</v>
      </c>
      <c r="D360" s="556"/>
      <c r="E360" s="556"/>
      <c r="F360" s="556"/>
      <c r="G360" s="556"/>
      <c r="H360" s="556"/>
      <c r="I360" s="556"/>
    </row>
    <row r="361" spans="1:9" x14ac:dyDescent="0.25">
      <c r="A361" s="556" t="s">
        <v>63</v>
      </c>
      <c r="B361" s="556" t="s">
        <v>121</v>
      </c>
      <c r="C361" s="556" t="s">
        <v>121</v>
      </c>
      <c r="D361" s="556"/>
      <c r="E361" s="556"/>
      <c r="F361" s="556"/>
      <c r="G361" s="556"/>
      <c r="H361" s="556"/>
      <c r="I361" s="556"/>
    </row>
    <row r="362" spans="1:9" x14ac:dyDescent="0.25">
      <c r="A362" s="556" t="s">
        <v>52</v>
      </c>
      <c r="B362" s="556" t="s">
        <v>121</v>
      </c>
      <c r="C362" s="556" t="s">
        <v>121</v>
      </c>
      <c r="D362" s="556"/>
      <c r="E362" s="556"/>
      <c r="F362" s="556"/>
      <c r="G362" s="556"/>
      <c r="H362" s="556"/>
      <c r="I362" s="556"/>
    </row>
    <row r="363" spans="1:9" x14ac:dyDescent="0.25">
      <c r="A363" s="556" t="s">
        <v>64</v>
      </c>
      <c r="B363" s="556" t="s">
        <v>121</v>
      </c>
      <c r="C363" s="556" t="s">
        <v>121</v>
      </c>
      <c r="D363" s="556"/>
      <c r="E363" s="556"/>
      <c r="F363" s="556"/>
      <c r="G363" s="556"/>
      <c r="H363" s="556"/>
      <c r="I363" s="556"/>
    </row>
    <row r="364" spans="1:9" x14ac:dyDescent="0.25">
      <c r="A364" s="556" t="s">
        <v>65</v>
      </c>
      <c r="B364" s="556" t="s">
        <v>122</v>
      </c>
      <c r="C364" s="556" t="s">
        <v>122</v>
      </c>
      <c r="D364" s="556"/>
      <c r="E364" s="556"/>
      <c r="F364" s="556"/>
      <c r="G364" s="556"/>
      <c r="H364" s="556"/>
      <c r="I364" s="556"/>
    </row>
    <row r="365" spans="1:9" x14ac:dyDescent="0.25">
      <c r="A365" s="556" t="s">
        <v>66</v>
      </c>
      <c r="B365" s="556" t="s">
        <v>59</v>
      </c>
      <c r="C365" s="556" t="s">
        <v>59</v>
      </c>
      <c r="D365" s="556"/>
      <c r="E365" s="556"/>
      <c r="F365" s="556"/>
      <c r="G365" s="556"/>
      <c r="H365" s="556"/>
      <c r="I365" s="556"/>
    </row>
    <row r="366" spans="1:9" x14ac:dyDescent="0.25">
      <c r="A366" s="556" t="s">
        <v>67</v>
      </c>
      <c r="B366" s="556" t="s">
        <v>59</v>
      </c>
      <c r="C366" s="556" t="s">
        <v>59</v>
      </c>
      <c r="D366" s="556"/>
      <c r="E366" s="556"/>
      <c r="F366" s="556"/>
      <c r="G366" s="556"/>
      <c r="H366" s="556"/>
      <c r="I366" s="556"/>
    </row>
    <row r="367" spans="1:9" x14ac:dyDescent="0.25">
      <c r="A367" s="556" t="s">
        <v>68</v>
      </c>
      <c r="B367" s="556" t="s">
        <v>59</v>
      </c>
      <c r="C367" s="556" t="s">
        <v>59</v>
      </c>
      <c r="D367" s="556"/>
      <c r="E367" s="556"/>
      <c r="F367" s="556"/>
      <c r="G367" s="556"/>
      <c r="H367" s="556"/>
      <c r="I367" s="556"/>
    </row>
    <row r="368" spans="1:9" x14ac:dyDescent="0.25">
      <c r="A368" s="556" t="s">
        <v>69</v>
      </c>
      <c r="B368" s="556" t="s">
        <v>122</v>
      </c>
      <c r="C368" s="556" t="s">
        <v>122</v>
      </c>
      <c r="D368" s="556"/>
      <c r="E368" s="556"/>
      <c r="F368" s="556"/>
      <c r="G368" s="556"/>
      <c r="H368" s="556"/>
      <c r="I368" s="556"/>
    </row>
    <row r="369" spans="1:9" x14ac:dyDescent="0.25">
      <c r="A369" s="556" t="s">
        <v>70</v>
      </c>
      <c r="B369" s="556" t="s">
        <v>122</v>
      </c>
      <c r="C369" s="556" t="s">
        <v>122</v>
      </c>
      <c r="D369" s="461"/>
      <c r="E369" s="461"/>
      <c r="F369" s="461"/>
      <c r="G369" s="461"/>
      <c r="H369" s="460"/>
      <c r="I369" s="460"/>
    </row>
    <row r="370" spans="1:9" x14ac:dyDescent="0.25">
      <c r="A370" s="556" t="s">
        <v>71</v>
      </c>
      <c r="B370" s="556" t="s">
        <v>122</v>
      </c>
      <c r="C370" s="556" t="s">
        <v>122</v>
      </c>
      <c r="D370" s="461"/>
      <c r="E370" s="461"/>
      <c r="F370" s="461"/>
      <c r="G370" s="461"/>
      <c r="H370" s="460"/>
      <c r="I370" s="460"/>
    </row>
    <row r="371" spans="1:9" x14ac:dyDescent="0.25">
      <c r="A371" s="556" t="s">
        <v>72</v>
      </c>
      <c r="B371" s="556" t="s">
        <v>121</v>
      </c>
      <c r="C371" s="556" t="s">
        <v>121</v>
      </c>
      <c r="D371" s="461"/>
      <c r="E371" s="461"/>
      <c r="F371" s="461"/>
      <c r="G371" s="461"/>
      <c r="H371" s="460"/>
      <c r="I371" s="460"/>
    </row>
    <row r="372" spans="1:9" x14ac:dyDescent="0.25">
      <c r="A372" s="556" t="s">
        <v>73</v>
      </c>
      <c r="B372" s="556" t="s">
        <v>121</v>
      </c>
      <c r="C372" s="556" t="s">
        <v>121</v>
      </c>
      <c r="D372" s="461"/>
      <c r="E372" s="461"/>
      <c r="F372" s="461"/>
      <c r="G372" s="461"/>
      <c r="H372" s="460"/>
      <c r="I372" s="460"/>
    </row>
    <row r="373" spans="1:9" x14ac:dyDescent="0.25">
      <c r="A373" s="556" t="s">
        <v>74</v>
      </c>
      <c r="B373" s="556" t="s">
        <v>121</v>
      </c>
      <c r="C373" s="556" t="s">
        <v>121</v>
      </c>
      <c r="D373" s="461"/>
      <c r="E373" s="461"/>
      <c r="F373" s="461"/>
      <c r="G373" s="461"/>
      <c r="H373" s="460"/>
      <c r="I373" s="460"/>
    </row>
    <row r="374" spans="1:9" x14ac:dyDescent="0.25">
      <c r="A374" s="556" t="s">
        <v>75</v>
      </c>
      <c r="B374" s="556" t="s">
        <v>125</v>
      </c>
      <c r="C374" s="556" t="s">
        <v>125</v>
      </c>
      <c r="D374" s="461"/>
      <c r="E374" s="461"/>
      <c r="F374" s="461"/>
      <c r="G374" s="461"/>
      <c r="H374" s="460"/>
      <c r="I374" s="460"/>
    </row>
    <row r="375" spans="1:9" x14ac:dyDescent="0.25">
      <c r="A375" s="556" t="s">
        <v>76</v>
      </c>
      <c r="B375" s="556" t="s">
        <v>121</v>
      </c>
      <c r="C375" s="556" t="s">
        <v>121</v>
      </c>
      <c r="D375" s="461"/>
      <c r="E375" s="461"/>
      <c r="F375" s="461"/>
      <c r="G375" s="461"/>
      <c r="H375" s="460"/>
      <c r="I375" s="460"/>
    </row>
    <row r="376" spans="1:9" x14ac:dyDescent="0.25">
      <c r="A376" s="556" t="s">
        <v>77</v>
      </c>
      <c r="B376" s="556" t="s">
        <v>126</v>
      </c>
      <c r="C376" s="556" t="s">
        <v>126</v>
      </c>
      <c r="D376" s="461"/>
      <c r="E376" s="461"/>
      <c r="F376" s="461"/>
      <c r="G376" s="461"/>
      <c r="H376" s="460"/>
      <c r="I376" s="460"/>
    </row>
    <row r="377" spans="1:9" x14ac:dyDescent="0.25">
      <c r="A377" s="556" t="s">
        <v>37</v>
      </c>
      <c r="B377" s="556" t="s">
        <v>59</v>
      </c>
      <c r="C377" s="556" t="s">
        <v>59</v>
      </c>
      <c r="D377" s="461"/>
      <c r="E377" s="461"/>
      <c r="F377" s="461"/>
      <c r="G377" s="461"/>
      <c r="H377" s="460"/>
      <c r="I377" s="460"/>
    </row>
    <row r="378" spans="1:9" x14ac:dyDescent="0.25">
      <c r="A378" s="556" t="s">
        <v>141</v>
      </c>
      <c r="B378" s="556" t="s">
        <v>59</v>
      </c>
      <c r="C378" s="556" t="s">
        <v>59</v>
      </c>
      <c r="D378" s="461"/>
      <c r="E378" s="461"/>
      <c r="F378" s="461"/>
      <c r="G378" s="461"/>
      <c r="H378" s="460"/>
      <c r="I378" s="460"/>
    </row>
    <row r="380" spans="1:9" x14ac:dyDescent="0.25">
      <c r="A380" s="556" t="s">
        <v>95</v>
      </c>
      <c r="B380" s="556"/>
      <c r="C380" s="556"/>
      <c r="D380" s="461"/>
      <c r="E380" s="461"/>
      <c r="F380" s="461"/>
      <c r="G380" s="461"/>
      <c r="H380" s="460"/>
      <c r="I380" s="460"/>
    </row>
    <row r="381" spans="1:9" x14ac:dyDescent="0.25">
      <c r="A381" s="556" t="s">
        <v>62</v>
      </c>
      <c r="B381" s="556" t="s">
        <v>121</v>
      </c>
      <c r="C381" s="556" t="s">
        <v>121</v>
      </c>
      <c r="D381" s="461"/>
      <c r="E381" s="461"/>
      <c r="F381" s="461"/>
      <c r="G381" s="461"/>
      <c r="H381" s="460"/>
      <c r="I381" s="460"/>
    </row>
    <row r="382" spans="1:9" x14ac:dyDescent="0.25">
      <c r="A382" s="556" t="s">
        <v>63</v>
      </c>
      <c r="B382" s="556" t="s">
        <v>121</v>
      </c>
      <c r="C382" s="556" t="s">
        <v>121</v>
      </c>
      <c r="D382" s="461"/>
      <c r="E382" s="461"/>
      <c r="F382" s="461"/>
      <c r="G382" s="461"/>
      <c r="H382" s="460"/>
      <c r="I382" s="460"/>
    </row>
    <row r="383" spans="1:9" x14ac:dyDescent="0.25">
      <c r="A383" s="556" t="s">
        <v>52</v>
      </c>
      <c r="B383" s="556" t="s">
        <v>121</v>
      </c>
      <c r="C383" s="556" t="s">
        <v>121</v>
      </c>
      <c r="D383" s="461"/>
      <c r="E383" s="461"/>
      <c r="F383" s="461"/>
      <c r="G383" s="461"/>
      <c r="H383" s="460"/>
      <c r="I383" s="460"/>
    </row>
    <row r="384" spans="1:9" x14ac:dyDescent="0.25">
      <c r="A384" s="556" t="s">
        <v>64</v>
      </c>
      <c r="B384" s="556" t="s">
        <v>121</v>
      </c>
      <c r="C384" s="556" t="s">
        <v>121</v>
      </c>
      <c r="D384" s="461"/>
      <c r="E384" s="461"/>
      <c r="F384" s="461"/>
      <c r="G384" s="461"/>
      <c r="H384" s="460"/>
      <c r="I384" s="460"/>
    </row>
    <row r="385" spans="1:9" x14ac:dyDescent="0.25">
      <c r="A385" s="556" t="s">
        <v>65</v>
      </c>
      <c r="B385" s="556" t="s">
        <v>122</v>
      </c>
      <c r="C385" s="556" t="s">
        <v>122</v>
      </c>
      <c r="D385" s="461"/>
      <c r="E385" s="461"/>
      <c r="F385" s="461"/>
      <c r="G385" s="461"/>
      <c r="H385" s="459"/>
      <c r="I385" s="459"/>
    </row>
    <row r="386" spans="1:9" x14ac:dyDescent="0.25">
      <c r="A386" s="556" t="s">
        <v>66</v>
      </c>
      <c r="B386" s="556" t="s">
        <v>59</v>
      </c>
      <c r="C386" s="556" t="s">
        <v>59</v>
      </c>
      <c r="D386" s="461"/>
      <c r="E386" s="461"/>
      <c r="F386" s="461"/>
      <c r="G386" s="461"/>
      <c r="H386" s="459"/>
      <c r="I386" s="459"/>
    </row>
    <row r="387" spans="1:9" x14ac:dyDescent="0.25">
      <c r="A387" s="556" t="s">
        <v>67</v>
      </c>
      <c r="B387" s="556" t="s">
        <v>59</v>
      </c>
      <c r="C387" s="556" t="s">
        <v>59</v>
      </c>
      <c r="D387" s="461"/>
      <c r="E387" s="461"/>
      <c r="F387" s="461"/>
      <c r="G387" s="461"/>
      <c r="H387" s="459"/>
      <c r="I387" s="459"/>
    </row>
    <row r="388" spans="1:9" x14ac:dyDescent="0.25">
      <c r="A388" s="556" t="s">
        <v>68</v>
      </c>
      <c r="B388" s="556" t="s">
        <v>59</v>
      </c>
      <c r="C388" s="556" t="s">
        <v>59</v>
      </c>
      <c r="D388" s="461"/>
      <c r="E388" s="461"/>
      <c r="F388" s="461"/>
      <c r="G388" s="461"/>
      <c r="H388" s="459"/>
      <c r="I388" s="459"/>
    </row>
    <row r="389" spans="1:9" x14ac:dyDescent="0.25">
      <c r="A389" s="556" t="s">
        <v>69</v>
      </c>
      <c r="B389" s="556" t="s">
        <v>122</v>
      </c>
      <c r="C389" s="556" t="s">
        <v>122</v>
      </c>
      <c r="D389" s="461"/>
      <c r="E389" s="461"/>
      <c r="F389" s="461"/>
      <c r="G389" s="461"/>
      <c r="H389" s="459"/>
      <c r="I389" s="459"/>
    </row>
    <row r="390" spans="1:9" x14ac:dyDescent="0.25">
      <c r="A390" s="556" t="s">
        <v>70</v>
      </c>
      <c r="B390" s="556" t="s">
        <v>122</v>
      </c>
      <c r="C390" s="556" t="s">
        <v>122</v>
      </c>
      <c r="D390" s="461"/>
      <c r="E390" s="461"/>
      <c r="F390" s="461"/>
      <c r="G390" s="461"/>
      <c r="H390" s="459"/>
      <c r="I390" s="459"/>
    </row>
    <row r="391" spans="1:9" x14ac:dyDescent="0.25">
      <c r="A391" s="556" t="s">
        <v>71</v>
      </c>
      <c r="B391" s="556" t="s">
        <v>122</v>
      </c>
      <c r="C391" s="556" t="s">
        <v>122</v>
      </c>
      <c r="D391" s="461"/>
      <c r="E391" s="461"/>
      <c r="F391" s="461"/>
      <c r="G391" s="461"/>
      <c r="H391" s="459"/>
      <c r="I391" s="459"/>
    </row>
    <row r="392" spans="1:9" x14ac:dyDescent="0.25">
      <c r="A392" s="556" t="s">
        <v>72</v>
      </c>
      <c r="B392" s="556" t="s">
        <v>121</v>
      </c>
      <c r="C392" s="556" t="s">
        <v>121</v>
      </c>
      <c r="D392" s="461"/>
      <c r="E392" s="461"/>
      <c r="F392" s="461"/>
      <c r="G392" s="461"/>
      <c r="H392" s="459"/>
      <c r="I392" s="459"/>
    </row>
    <row r="393" spans="1:9" x14ac:dyDescent="0.25">
      <c r="A393" s="556" t="s">
        <v>73</v>
      </c>
      <c r="B393" s="556" t="s">
        <v>121</v>
      </c>
      <c r="C393" s="556" t="s">
        <v>121</v>
      </c>
      <c r="D393" s="461"/>
      <c r="E393" s="461"/>
      <c r="F393" s="461"/>
      <c r="G393" s="461"/>
      <c r="H393" s="459"/>
      <c r="I393" s="459"/>
    </row>
    <row r="394" spans="1:9" x14ac:dyDescent="0.25">
      <c r="A394" s="556" t="s">
        <v>74</v>
      </c>
      <c r="B394" s="556" t="s">
        <v>121</v>
      </c>
      <c r="C394" s="556" t="s">
        <v>121</v>
      </c>
      <c r="D394" s="461"/>
      <c r="E394" s="461"/>
      <c r="F394" s="461"/>
      <c r="G394" s="461"/>
      <c r="H394" s="459"/>
      <c r="I394" s="459"/>
    </row>
    <row r="395" spans="1:9" x14ac:dyDescent="0.25">
      <c r="A395" s="556" t="s">
        <v>75</v>
      </c>
      <c r="B395" s="556" t="s">
        <v>125</v>
      </c>
      <c r="C395" s="556" t="s">
        <v>125</v>
      </c>
      <c r="D395" s="461"/>
      <c r="E395" s="461"/>
      <c r="F395" s="461"/>
      <c r="G395" s="461"/>
      <c r="H395" s="459"/>
      <c r="I395" s="459"/>
    </row>
    <row r="396" spans="1:9" x14ac:dyDescent="0.25">
      <c r="A396" s="556" t="s">
        <v>76</v>
      </c>
      <c r="B396" s="556" t="s">
        <v>121</v>
      </c>
      <c r="C396" s="556" t="s">
        <v>121</v>
      </c>
      <c r="D396" s="461"/>
      <c r="E396" s="461"/>
      <c r="F396" s="461"/>
      <c r="G396" s="461"/>
      <c r="H396" s="459"/>
      <c r="I396" s="459"/>
    </row>
    <row r="397" spans="1:9" x14ac:dyDescent="0.25">
      <c r="A397" s="556" t="s">
        <v>77</v>
      </c>
      <c r="B397" s="556" t="s">
        <v>126</v>
      </c>
      <c r="C397" s="556" t="s">
        <v>126</v>
      </c>
      <c r="D397" s="461"/>
      <c r="E397" s="461"/>
      <c r="F397" s="461"/>
      <c r="G397" s="461"/>
      <c r="H397" s="459"/>
      <c r="I397" s="459"/>
    </row>
    <row r="398" spans="1:9" x14ac:dyDescent="0.25">
      <c r="A398" s="556" t="s">
        <v>37</v>
      </c>
      <c r="B398" s="556" t="s">
        <v>59</v>
      </c>
      <c r="C398" s="556" t="s">
        <v>59</v>
      </c>
      <c r="D398" s="461"/>
      <c r="E398" s="461"/>
      <c r="F398" s="461"/>
      <c r="G398" s="461"/>
      <c r="H398" s="459"/>
      <c r="I398" s="459"/>
    </row>
    <row r="399" spans="1:9" x14ac:dyDescent="0.25">
      <c r="A399" s="556" t="s">
        <v>141</v>
      </c>
      <c r="B399" s="556" t="s">
        <v>59</v>
      </c>
      <c r="C399" s="556" t="s">
        <v>59</v>
      </c>
      <c r="D399" s="461"/>
      <c r="E399" s="461"/>
      <c r="F399" s="461"/>
      <c r="G399" s="461"/>
      <c r="H399" s="459"/>
      <c r="I399" s="459"/>
    </row>
  </sheetData>
  <pageMargins left="0.7" right="0.7" top="0.75" bottom="0.75" header="0.3" footer="0.3"/>
  <pageSetup orientation="portrait" verticalDpi="599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380"/>
  <sheetViews>
    <sheetView workbookViewId="0">
      <pane ySplit="1" topLeftCell="A2" activePane="bottomLeft" state="frozen"/>
      <selection activeCell="C5" sqref="C5"/>
      <selection pane="bottomLeft" activeCell="B11" sqref="B11"/>
    </sheetView>
  </sheetViews>
  <sheetFormatPr defaultRowHeight="15" x14ac:dyDescent="0.25"/>
  <cols>
    <col min="1" max="1" width="18.28515625" bestFit="1" customWidth="1"/>
    <col min="3" max="3" width="10.5703125" bestFit="1" customWidth="1"/>
    <col min="11" max="11" width="27.140625" bestFit="1" customWidth="1"/>
    <col min="12" max="12" width="10" customWidth="1"/>
    <col min="13" max="17" width="9.7109375" bestFit="1" customWidth="1"/>
  </cols>
  <sheetData>
    <row r="1" spans="1:17" ht="15.75" thickBot="1" x14ac:dyDescent="0.3">
      <c r="A1" s="133" t="e">
        <f>#REF!</f>
        <v>#REF!</v>
      </c>
      <c r="B1" s="131" t="str">
        <f>'Paste Current Empower Data Here'!B1</f>
        <v>Total</v>
      </c>
      <c r="C1" s="131" t="str">
        <f>'Paste Current Empower Data Here'!C1</f>
        <v>Sun-4/30</v>
      </c>
      <c r="D1" s="131" t="str">
        <f>'Paste Current Empower Data Here'!D1</f>
        <v>Mon-5/1</v>
      </c>
      <c r="E1" s="131" t="str">
        <f>'Paste Current Empower Data Here'!E1</f>
        <v>Tue-5/2</v>
      </c>
      <c r="F1" s="131" t="str">
        <f>'Paste Current Empower Data Here'!F1</f>
        <v>Wed-5/3</v>
      </c>
      <c r="G1" s="131" t="str">
        <f>'Paste Current Empower Data Here'!G1</f>
        <v>Thu-5/4</v>
      </c>
      <c r="H1" s="131" t="str">
        <f>'Paste Current Empower Data Here'!H1</f>
        <v>Fri-5/5</v>
      </c>
      <c r="I1" s="132" t="str">
        <f>'Paste Current Empower Data Here'!I1</f>
        <v>Sat-5/6</v>
      </c>
      <c r="K1" s="234" t="str">
        <f>RIGHT(C1,LEN(C1)-FIND("-",C1))</f>
        <v>4/30</v>
      </c>
      <c r="L1" s="124">
        <f>K1+1</f>
        <v>42856</v>
      </c>
      <c r="M1" s="124">
        <f t="shared" ref="M1:Q1" si="0">L1+1</f>
        <v>42857</v>
      </c>
      <c r="N1" s="124">
        <f t="shared" si="0"/>
        <v>42858</v>
      </c>
      <c r="O1" s="124">
        <f t="shared" si="0"/>
        <v>42859</v>
      </c>
      <c r="P1" s="124">
        <f t="shared" si="0"/>
        <v>42860</v>
      </c>
      <c r="Q1" s="124">
        <f t="shared" si="0"/>
        <v>42861</v>
      </c>
    </row>
    <row r="2" spans="1:17" x14ac:dyDescent="0.25">
      <c r="A2" s="130" t="str">
        <f>'Paste Current Empower Data Here'!A2</f>
        <v>All Labor</v>
      </c>
      <c r="B2">
        <f>'Paste Current Empower Data Here'!B2*1</f>
        <v>0</v>
      </c>
      <c r="C2">
        <f>'Paste Current Empower Data Here'!C2*1</f>
        <v>0</v>
      </c>
      <c r="D2">
        <f>'Paste Current Empower Data Here'!D2*1</f>
        <v>0</v>
      </c>
      <c r="E2">
        <f>'Paste Current Empower Data Here'!E2*1</f>
        <v>0</v>
      </c>
      <c r="F2">
        <f>'Paste Current Empower Data Here'!F2*1</f>
        <v>0</v>
      </c>
      <c r="G2">
        <f>'Paste Current Empower Data Here'!G2*1</f>
        <v>0</v>
      </c>
      <c r="H2">
        <f>'Paste Current Empower Data Here'!H2*1</f>
        <v>0</v>
      </c>
      <c r="I2">
        <f>'Paste Current Empower Data Here'!I2*1</f>
        <v>0</v>
      </c>
    </row>
    <row r="3" spans="1:17" x14ac:dyDescent="0.25">
      <c r="A3" s="129" t="str">
        <f>'Paste Current Empower Data Here'!A3</f>
        <v>System Frc Sales</v>
      </c>
      <c r="B3">
        <f>'Paste Current Empower Data Here'!B3*1</f>
        <v>377188</v>
      </c>
      <c r="C3">
        <f>'Paste Current Empower Data Here'!C3*1</f>
        <v>62948</v>
      </c>
      <c r="D3">
        <f>'Paste Current Empower Data Here'!D3*1</f>
        <v>46872</v>
      </c>
      <c r="E3">
        <f>'Paste Current Empower Data Here'!E3*1</f>
        <v>47981</v>
      </c>
      <c r="F3">
        <f>'Paste Current Empower Data Here'!F3*1</f>
        <v>48746</v>
      </c>
      <c r="G3">
        <f>'Paste Current Empower Data Here'!G3*1</f>
        <v>51359</v>
      </c>
      <c r="H3">
        <f>'Paste Current Empower Data Here'!H3*1</f>
        <v>56093</v>
      </c>
      <c r="I3">
        <f>'Paste Current Empower Data Here'!I3*1</f>
        <v>63189</v>
      </c>
    </row>
    <row r="4" spans="1:17" x14ac:dyDescent="0.25">
      <c r="A4" s="129" t="str">
        <f>'Paste Current Empower Data Here'!A4</f>
        <v>Target Sales</v>
      </c>
      <c r="B4">
        <f>'Paste Current Empower Data Here'!B4*1</f>
        <v>394465</v>
      </c>
      <c r="C4">
        <f>'Paste Current Empower Data Here'!C4*1</f>
        <v>64453</v>
      </c>
      <c r="D4">
        <f>'Paste Current Empower Data Here'!D4*1</f>
        <v>49138</v>
      </c>
      <c r="E4">
        <f>'Paste Current Empower Data Here'!E4*1</f>
        <v>51402</v>
      </c>
      <c r="F4">
        <f>'Paste Current Empower Data Here'!F4*1</f>
        <v>51769</v>
      </c>
      <c r="G4">
        <f>'Paste Current Empower Data Here'!G4*1</f>
        <v>54207</v>
      </c>
      <c r="H4">
        <f>'Paste Current Empower Data Here'!H4*1</f>
        <v>58523</v>
      </c>
      <c r="I4">
        <f>'Paste Current Empower Data Here'!I4*1</f>
        <v>64973</v>
      </c>
      <c r="K4" t="s">
        <v>30</v>
      </c>
      <c r="L4" t="s">
        <v>31</v>
      </c>
      <c r="M4" t="s">
        <v>32</v>
      </c>
      <c r="N4" t="s">
        <v>33</v>
      </c>
      <c r="O4" t="s">
        <v>34</v>
      </c>
      <c r="P4" t="s">
        <v>35</v>
      </c>
      <c r="Q4" t="s">
        <v>36</v>
      </c>
    </row>
    <row r="5" spans="1:17" x14ac:dyDescent="0.25">
      <c r="A5" s="129" t="str">
        <f>'Paste Current Empower Data Here'!A5</f>
        <v>Actual Sales</v>
      </c>
      <c r="B5">
        <f>'Paste Current Empower Data Here'!B5*1</f>
        <v>58069</v>
      </c>
      <c r="C5">
        <f>'Paste Current Empower Data Here'!C5*1</f>
        <v>58069</v>
      </c>
      <c r="D5">
        <f>'Paste Current Empower Data Here'!D5*1</f>
        <v>0</v>
      </c>
      <c r="E5">
        <f>'Paste Current Empower Data Here'!E5*1</f>
        <v>0</v>
      </c>
      <c r="F5">
        <f>'Paste Current Empower Data Here'!F5*1</f>
        <v>0</v>
      </c>
      <c r="G5">
        <f>'Paste Current Empower Data Here'!G5*1</f>
        <v>0</v>
      </c>
      <c r="H5">
        <f>'Paste Current Empower Data Here'!H5*1</f>
        <v>0</v>
      </c>
      <c r="I5">
        <f>'Paste Current Empower Data Here'!I5*1</f>
        <v>0</v>
      </c>
      <c r="K5">
        <f>B5</f>
        <v>58069</v>
      </c>
      <c r="L5">
        <f>C5+SUM(D4:I4)</f>
        <v>388081</v>
      </c>
      <c r="M5">
        <f>SUM(C5:D5)+SUM(E4:I4)</f>
        <v>338943</v>
      </c>
      <c r="N5">
        <f>SUM(C5:E5)+SUM(F4:I4)</f>
        <v>287541</v>
      </c>
      <c r="O5">
        <f>SUM(C5:F5)+SUM(G4:I4)</f>
        <v>235772</v>
      </c>
      <c r="P5">
        <f>SUM(C5:G5)+SUM(H4:I4)</f>
        <v>181565</v>
      </c>
      <c r="Q5">
        <f>SUM(C5:H5)+I4</f>
        <v>123042</v>
      </c>
    </row>
    <row r="6" spans="1:17" x14ac:dyDescent="0.25">
      <c r="A6" s="129" t="str">
        <f>'Paste Current Empower Data Here'!A6</f>
        <v>Last Year Sales</v>
      </c>
      <c r="B6">
        <f>'Paste Current Empower Data Here'!B6*1</f>
        <v>611332</v>
      </c>
      <c r="C6">
        <f>'Paste Current Empower Data Here'!C6*1</f>
        <v>94994</v>
      </c>
      <c r="D6">
        <f>'Paste Current Empower Data Here'!D6*1</f>
        <v>79942</v>
      </c>
      <c r="E6">
        <f>'Paste Current Empower Data Here'!E6*1</f>
        <v>73274</v>
      </c>
      <c r="F6">
        <f>'Paste Current Empower Data Here'!F6*1</f>
        <v>79281</v>
      </c>
      <c r="G6">
        <f>'Paste Current Empower Data Here'!G6*1</f>
        <v>76725</v>
      </c>
      <c r="H6">
        <f>'Paste Current Empower Data Here'!H6*1</f>
        <v>90276</v>
      </c>
      <c r="I6">
        <f>'Paste Current Empower Data Here'!I6*1</f>
        <v>116841</v>
      </c>
    </row>
    <row r="7" spans="1:17" x14ac:dyDescent="0.25">
      <c r="A7" s="129" t="str">
        <f>'Paste Current Empower Data Here'!A7</f>
        <v>Act vs LY Sales %</v>
      </c>
      <c r="B7">
        <f>'Paste Current Empower Data Here'!B7*1</f>
        <v>-0.90500000000000003</v>
      </c>
      <c r="C7">
        <f>'Paste Current Empower Data Here'!C7*1</f>
        <v>-0.38869999999999999</v>
      </c>
      <c r="D7">
        <f>'Paste Current Empower Data Here'!D7*1</f>
        <v>-1</v>
      </c>
      <c r="E7">
        <f>'Paste Current Empower Data Here'!E7*1</f>
        <v>-1</v>
      </c>
      <c r="F7">
        <f>'Paste Current Empower Data Here'!F7*1</f>
        <v>-1</v>
      </c>
      <c r="G7">
        <f>'Paste Current Empower Data Here'!G7*1</f>
        <v>-1</v>
      </c>
      <c r="H7">
        <f>'Paste Current Empower Data Here'!H7*1</f>
        <v>-1</v>
      </c>
      <c r="I7">
        <f>'Paste Current Empower Data Here'!I7*1</f>
        <v>-1</v>
      </c>
    </row>
    <row r="8" spans="1:17" x14ac:dyDescent="0.25">
      <c r="A8" s="129" t="str">
        <f>'Paste Current Empower Data Here'!A8</f>
        <v>Target Hours</v>
      </c>
      <c r="B8">
        <f>'Paste Current Empower Data Here'!B8*1</f>
        <v>2261</v>
      </c>
      <c r="C8">
        <f>'Paste Current Empower Data Here'!C8*1</f>
        <v>358</v>
      </c>
      <c r="D8">
        <f>'Paste Current Empower Data Here'!D8*1</f>
        <v>320</v>
      </c>
      <c r="E8">
        <f>'Paste Current Empower Data Here'!E8*1</f>
        <v>296</v>
      </c>
      <c r="F8">
        <f>'Paste Current Empower Data Here'!F8*1</f>
        <v>319</v>
      </c>
      <c r="G8">
        <f>'Paste Current Empower Data Here'!G8*1</f>
        <v>268</v>
      </c>
      <c r="H8">
        <f>'Paste Current Empower Data Here'!H8*1</f>
        <v>339</v>
      </c>
      <c r="I8">
        <f>'Paste Current Empower Data Here'!I8*1</f>
        <v>362</v>
      </c>
    </row>
    <row r="9" spans="1:17" x14ac:dyDescent="0.25">
      <c r="A9" s="129" t="str">
        <f>'Paste Current Empower Data Here'!A9</f>
        <v>Scheduled Hours</v>
      </c>
      <c r="B9">
        <f>'Paste Current Empower Data Here'!B9*1</f>
        <v>2293</v>
      </c>
      <c r="C9">
        <f>'Paste Current Empower Data Here'!C9*1</f>
        <v>273</v>
      </c>
      <c r="D9">
        <f>'Paste Current Empower Data Here'!D9*1</f>
        <v>344</v>
      </c>
      <c r="E9">
        <f>'Paste Current Empower Data Here'!E9*1</f>
        <v>328</v>
      </c>
      <c r="F9">
        <f>'Paste Current Empower Data Here'!F9*1</f>
        <v>376</v>
      </c>
      <c r="G9">
        <f>'Paste Current Empower Data Here'!G9*1</f>
        <v>309</v>
      </c>
      <c r="H9">
        <f>'Paste Current Empower Data Here'!H9*1</f>
        <v>345</v>
      </c>
      <c r="I9">
        <f>'Paste Current Empower Data Here'!I9*1</f>
        <v>318</v>
      </c>
      <c r="K9" t="str">
        <f>K$4</f>
        <v>Sunday</v>
      </c>
      <c r="L9" t="str">
        <f t="shared" ref="L9:Q9" si="1">L$4</f>
        <v>Monday</v>
      </c>
      <c r="M9" t="str">
        <f t="shared" si="1"/>
        <v>Tuesday</v>
      </c>
      <c r="N9" t="str">
        <f t="shared" si="1"/>
        <v>Wednesday</v>
      </c>
      <c r="O9" t="str">
        <f t="shared" si="1"/>
        <v>Thursday</v>
      </c>
      <c r="P9" t="str">
        <f t="shared" si="1"/>
        <v>Friday</v>
      </c>
      <c r="Q9" t="str">
        <f t="shared" si="1"/>
        <v>Saturday</v>
      </c>
    </row>
    <row r="10" spans="1:17" x14ac:dyDescent="0.25">
      <c r="A10" s="129" t="str">
        <f>'Paste Current Empower Data Here'!A10</f>
        <v>Calculated Hours</v>
      </c>
      <c r="B10">
        <f>'Paste Current Empower Data Here'!B10*1</f>
        <v>285</v>
      </c>
      <c r="C10">
        <f>'Paste Current Empower Data Here'!C10*1</f>
        <v>285</v>
      </c>
      <c r="D10">
        <f>'Paste Current Empower Data Here'!D10*1</f>
        <v>0</v>
      </c>
      <c r="E10">
        <f>'Paste Current Empower Data Here'!E10*1</f>
        <v>0</v>
      </c>
      <c r="F10">
        <f>'Paste Current Empower Data Here'!F10*1</f>
        <v>0</v>
      </c>
      <c r="G10">
        <f>'Paste Current Empower Data Here'!G10*1</f>
        <v>0</v>
      </c>
      <c r="H10">
        <f>'Paste Current Empower Data Here'!H10*1</f>
        <v>0</v>
      </c>
      <c r="I10">
        <f>'Paste Current Empower Data Here'!I10*1</f>
        <v>0</v>
      </c>
      <c r="K10" s="232">
        <f>B10</f>
        <v>285</v>
      </c>
      <c r="L10" s="232">
        <f>C10+SUM(D9:I9)</f>
        <v>2305</v>
      </c>
      <c r="M10" s="232">
        <f>SUM(C10:D10)+SUM(E9:I9)</f>
        <v>1961</v>
      </c>
      <c r="N10" s="232">
        <f>SUM(C10:E10)+SUM(F9:I9)</f>
        <v>1633</v>
      </c>
      <c r="O10" s="232">
        <f>SUM(C10:F10)+SUM(G9:I9)</f>
        <v>1257</v>
      </c>
      <c r="P10" s="232">
        <f>SUM(C10:G10)+SUM(H9:I9)</f>
        <v>948</v>
      </c>
      <c r="Q10" s="232">
        <f>SUM(C10:H10)+I9</f>
        <v>603</v>
      </c>
    </row>
    <row r="11" spans="1:17" x14ac:dyDescent="0.25">
      <c r="A11" s="129" t="str">
        <f>'Paste Current Empower Data Here'!A11</f>
        <v>Target Salary %</v>
      </c>
      <c r="B11">
        <f>'Paste Current Empower Data Here'!B11*1</f>
        <v>0.1188</v>
      </c>
      <c r="C11">
        <f>'Paste Current Empower Data Here'!C11*1</f>
        <v>0.11550000000000001</v>
      </c>
      <c r="D11">
        <f>'Paste Current Empower Data Here'!D11*1</f>
        <v>0.13519999999999999</v>
      </c>
      <c r="E11">
        <f>'Paste Current Empower Data Here'!E11*1</f>
        <v>0.1182</v>
      </c>
      <c r="F11">
        <f>'Paste Current Empower Data Here'!F11*1</f>
        <v>0.1283</v>
      </c>
      <c r="G11">
        <f>'Paste Current Empower Data Here'!G11*1</f>
        <v>0.10299999999999999</v>
      </c>
      <c r="H11">
        <f>'Paste Current Empower Data Here'!H11*1</f>
        <v>0.1202</v>
      </c>
      <c r="I11">
        <f>'Paste Current Empower Data Here'!I11*1</f>
        <v>0.1144</v>
      </c>
    </row>
    <row r="12" spans="1:17" x14ac:dyDescent="0.25">
      <c r="A12" s="129" t="str">
        <f>'Paste Current Empower Data Here'!A12</f>
        <v>Scheduled Salary %</v>
      </c>
      <c r="B12">
        <f>'Paste Current Empower Data Here'!B12*1</f>
        <v>0.1181</v>
      </c>
      <c r="C12">
        <f>'Paste Current Empower Data Here'!C12*1</f>
        <v>9.8599999999999993E-2</v>
      </c>
      <c r="D12">
        <f>'Paste Current Empower Data Here'!D12*1</f>
        <v>0.14050000000000001</v>
      </c>
      <c r="E12">
        <f>'Paste Current Empower Data Here'!E12*1</f>
        <v>0.12839999999999999</v>
      </c>
      <c r="F12">
        <f>'Paste Current Empower Data Here'!F12*1</f>
        <v>0.14929999999999999</v>
      </c>
      <c r="G12">
        <f>'Paste Current Empower Data Here'!G12*1</f>
        <v>0.1103</v>
      </c>
      <c r="H12">
        <f>'Paste Current Empower Data Here'!H12*1</f>
        <v>0.1173</v>
      </c>
      <c r="I12">
        <f>'Paste Current Empower Data Here'!I12*1</f>
        <v>9.4600000000000004E-2</v>
      </c>
    </row>
    <row r="13" spans="1:17" x14ac:dyDescent="0.25">
      <c r="A13" s="129" t="str">
        <f>'Paste Current Empower Data Here'!A13</f>
        <v>Calculated Salary %</v>
      </c>
      <c r="B13">
        <f>'Paste Current Empower Data Here'!B13*1</f>
        <v>0.1138</v>
      </c>
      <c r="C13">
        <f>'Paste Current Empower Data Here'!C13*1</f>
        <v>0.1138</v>
      </c>
      <c r="D13">
        <f>'Paste Current Empower Data Here'!D13*1</f>
        <v>0</v>
      </c>
      <c r="E13">
        <f>'Paste Current Empower Data Here'!E13*1</f>
        <v>0</v>
      </c>
      <c r="F13">
        <f>'Paste Current Empower Data Here'!F13*1</f>
        <v>0</v>
      </c>
      <c r="G13">
        <f>'Paste Current Empower Data Here'!G13*1</f>
        <v>0</v>
      </c>
      <c r="H13">
        <f>'Paste Current Empower Data Here'!H13*1</f>
        <v>0</v>
      </c>
      <c r="I13">
        <f>'Paste Current Empower Data Here'!I13*1</f>
        <v>0</v>
      </c>
    </row>
    <row r="14" spans="1:17" x14ac:dyDescent="0.25">
      <c r="A14" s="129" t="str">
        <f>'Paste Current Empower Data Here'!A14</f>
        <v>Target Wages</v>
      </c>
      <c r="B14">
        <f>'Paste Current Empower Data Here'!B14*1</f>
        <v>46863</v>
      </c>
      <c r="C14">
        <f>'Paste Current Empower Data Here'!C14*1</f>
        <v>7446</v>
      </c>
      <c r="D14">
        <f>'Paste Current Empower Data Here'!D14*1</f>
        <v>6645</v>
      </c>
      <c r="E14">
        <f>'Paste Current Empower Data Here'!E14*1</f>
        <v>6074</v>
      </c>
      <c r="F14">
        <f>'Paste Current Empower Data Here'!F14*1</f>
        <v>6643</v>
      </c>
      <c r="G14">
        <f>'Paste Current Empower Data Here'!G14*1</f>
        <v>5585</v>
      </c>
      <c r="H14">
        <f>'Paste Current Empower Data Here'!H14*1</f>
        <v>7036</v>
      </c>
      <c r="I14">
        <f>'Paste Current Empower Data Here'!I14*1</f>
        <v>7434</v>
      </c>
    </row>
    <row r="15" spans="1:17" x14ac:dyDescent="0.25">
      <c r="A15" s="129" t="str">
        <f>'Paste Current Empower Data Here'!A15</f>
        <v>Scheduled Wages</v>
      </c>
      <c r="B15">
        <f>'Paste Current Empower Data Here'!B15*1</f>
        <v>46581</v>
      </c>
      <c r="C15">
        <f>'Paste Current Empower Data Here'!C15*1</f>
        <v>6356</v>
      </c>
      <c r="D15">
        <f>'Paste Current Empower Data Here'!D15*1</f>
        <v>6903</v>
      </c>
      <c r="E15">
        <f>'Paste Current Empower Data Here'!E15*1</f>
        <v>6601</v>
      </c>
      <c r="F15">
        <f>'Paste Current Empower Data Here'!F15*1</f>
        <v>7728</v>
      </c>
      <c r="G15">
        <f>'Paste Current Empower Data Here'!G15*1</f>
        <v>5981</v>
      </c>
      <c r="H15">
        <f>'Paste Current Empower Data Here'!H15*1</f>
        <v>6866</v>
      </c>
      <c r="I15">
        <f>'Paste Current Empower Data Here'!I15*1</f>
        <v>6145</v>
      </c>
      <c r="K15" t="str">
        <f>K$4</f>
        <v>Sunday</v>
      </c>
      <c r="L15" t="str">
        <f t="shared" ref="L15:Q15" si="2">L$4</f>
        <v>Monday</v>
      </c>
      <c r="M15" t="str">
        <f t="shared" si="2"/>
        <v>Tuesday</v>
      </c>
      <c r="N15" t="str">
        <f t="shared" si="2"/>
        <v>Wednesday</v>
      </c>
      <c r="O15" t="str">
        <f t="shared" si="2"/>
        <v>Thursday</v>
      </c>
      <c r="P15" t="str">
        <f t="shared" si="2"/>
        <v>Friday</v>
      </c>
      <c r="Q15" t="str">
        <f t="shared" si="2"/>
        <v>Saturday</v>
      </c>
    </row>
    <row r="16" spans="1:17" x14ac:dyDescent="0.25">
      <c r="A16" s="129" t="str">
        <f>'Paste Current Empower Data Here'!A16</f>
        <v>Calculated Wages</v>
      </c>
      <c r="B16">
        <f>'Paste Current Empower Data Here'!B16*1</f>
        <v>6608</v>
      </c>
      <c r="C16">
        <f>'Paste Current Empower Data Here'!C16*1</f>
        <v>6608</v>
      </c>
      <c r="D16">
        <f>'Paste Current Empower Data Here'!D16*1</f>
        <v>0</v>
      </c>
      <c r="E16">
        <f>'Paste Current Empower Data Here'!E16*1</f>
        <v>0</v>
      </c>
      <c r="F16">
        <f>'Paste Current Empower Data Here'!F16*1</f>
        <v>0</v>
      </c>
      <c r="G16">
        <f>'Paste Current Empower Data Here'!G16*1</f>
        <v>0</v>
      </c>
      <c r="H16">
        <f>'Paste Current Empower Data Here'!H16*1</f>
        <v>0</v>
      </c>
      <c r="I16">
        <f>'Paste Current Empower Data Here'!I16*1</f>
        <v>0</v>
      </c>
      <c r="K16" s="417">
        <f>B16</f>
        <v>6608</v>
      </c>
      <c r="L16">
        <f>C16+SUM(D15:I15)</f>
        <v>46832</v>
      </c>
      <c r="M16">
        <f>SUM(C16:D16)+SUM(E15:I15)</f>
        <v>39929</v>
      </c>
      <c r="N16">
        <f>SUM(C16:E16)+SUM(F15:I15)</f>
        <v>33328</v>
      </c>
      <c r="O16">
        <f>SUM(C16:F16)+SUM(G15:I15)</f>
        <v>25600</v>
      </c>
      <c r="P16">
        <f>SUM(C16:G16)+SUM(H15:I15)</f>
        <v>19619</v>
      </c>
      <c r="Q16">
        <f>SUM(C16:H16)+I15</f>
        <v>12753</v>
      </c>
    </row>
    <row r="17" spans="1:17" x14ac:dyDescent="0.25">
      <c r="A17" s="129" t="str">
        <f>'Paste Current Empower Data Here'!A17</f>
        <v>OT Hours</v>
      </c>
      <c r="B17">
        <f>'Paste Current Empower Data Here'!B17*1</f>
        <v>8.1</v>
      </c>
      <c r="C17">
        <f>'Paste Current Empower Data Here'!C17*1</f>
        <v>8.1</v>
      </c>
      <c r="D17">
        <f>'Paste Current Empower Data Here'!D17*1</f>
        <v>0</v>
      </c>
      <c r="E17">
        <f>'Paste Current Empower Data Here'!E17*1</f>
        <v>0</v>
      </c>
      <c r="F17">
        <f>'Paste Current Empower Data Here'!F17*1</f>
        <v>0</v>
      </c>
      <c r="G17">
        <f>'Paste Current Empower Data Here'!G17*1</f>
        <v>0</v>
      </c>
      <c r="H17">
        <f>'Paste Current Empower Data Here'!H17*1</f>
        <v>0</v>
      </c>
      <c r="I17">
        <f>'Paste Current Empower Data Here'!I17*1</f>
        <v>0</v>
      </c>
    </row>
    <row r="18" spans="1:17" x14ac:dyDescent="0.25">
      <c r="A18" s="129" t="str">
        <f>'Paste Current Empower Data Here'!A18</f>
        <v>OT Wages</v>
      </c>
      <c r="B18">
        <f>'Paste Current Empower Data Here'!B18*1</f>
        <v>81</v>
      </c>
      <c r="C18">
        <f>'Paste Current Empower Data Here'!C18*1</f>
        <v>81</v>
      </c>
      <c r="D18">
        <f>'Paste Current Empower Data Here'!D18*1</f>
        <v>0</v>
      </c>
      <c r="E18">
        <f>'Paste Current Empower Data Here'!E18*1</f>
        <v>0</v>
      </c>
      <c r="F18">
        <f>'Paste Current Empower Data Here'!F18*1</f>
        <v>0</v>
      </c>
      <c r="G18">
        <f>'Paste Current Empower Data Here'!G18*1</f>
        <v>0</v>
      </c>
      <c r="H18">
        <f>'Paste Current Empower Data Here'!H18*1</f>
        <v>0</v>
      </c>
      <c r="I18">
        <f>'Paste Current Empower Data Here'!I18*1</f>
        <v>0</v>
      </c>
    </row>
    <row r="19" spans="1:17" x14ac:dyDescent="0.25">
      <c r="A19" s="129" t="str">
        <f>'Paste Current Empower Data Here'!A19</f>
        <v>OT Salary %</v>
      </c>
      <c r="B19">
        <f>'Paste Current Empower Data Here'!B19*1</f>
        <v>1.4E-3</v>
      </c>
      <c r="C19">
        <f>'Paste Current Empower Data Here'!C19*1</f>
        <v>1.4E-3</v>
      </c>
      <c r="D19">
        <f>'Paste Current Empower Data Here'!D19*1</f>
        <v>0</v>
      </c>
      <c r="E19">
        <f>'Paste Current Empower Data Here'!E19*1</f>
        <v>0</v>
      </c>
      <c r="F19">
        <f>'Paste Current Empower Data Here'!F19*1</f>
        <v>0</v>
      </c>
      <c r="G19">
        <f>'Paste Current Empower Data Here'!G19*1</f>
        <v>0</v>
      </c>
      <c r="H19">
        <f>'Paste Current Empower Data Here'!H19*1</f>
        <v>0</v>
      </c>
      <c r="I19">
        <f>'Paste Current Empower Data Here'!I19*1</f>
        <v>0</v>
      </c>
    </row>
    <row r="20" spans="1:17" x14ac:dyDescent="0.25">
      <c r="A20" s="129" t="str">
        <f>'Paste Current Empower Data Here'!A20</f>
        <v>Customer Count</v>
      </c>
      <c r="B20">
        <f>'Paste Current Empower Data Here'!B20*1</f>
        <v>2009</v>
      </c>
      <c r="C20">
        <f>'Paste Current Empower Data Here'!C20*1</f>
        <v>2009</v>
      </c>
      <c r="D20">
        <f>'Paste Current Empower Data Here'!D20*1</f>
        <v>0</v>
      </c>
      <c r="E20">
        <f>'Paste Current Empower Data Here'!E20*1</f>
        <v>0</v>
      </c>
      <c r="F20">
        <f>'Paste Current Empower Data Here'!F20*1</f>
        <v>0</v>
      </c>
      <c r="G20">
        <f>'Paste Current Empower Data Here'!G20*1</f>
        <v>0</v>
      </c>
      <c r="H20">
        <f>'Paste Current Empower Data Here'!H20*1</f>
        <v>0</v>
      </c>
      <c r="I20">
        <f>'Paste Current Empower Data Here'!I20*1</f>
        <v>0</v>
      </c>
    </row>
    <row r="21" spans="1:17" x14ac:dyDescent="0.25">
      <c r="A21" s="129" t="str">
        <f>'Paste Current Empower Data Here'!A21</f>
        <v>LY Customer Count</v>
      </c>
      <c r="B21">
        <f>'Paste Current Empower Data Here'!B21*1</f>
        <v>22082</v>
      </c>
      <c r="C21">
        <f>'Paste Current Empower Data Here'!C21*1</f>
        <v>3299</v>
      </c>
      <c r="D21">
        <f>'Paste Current Empower Data Here'!D21*1</f>
        <v>3035</v>
      </c>
      <c r="E21">
        <f>'Paste Current Empower Data Here'!E21*1</f>
        <v>2821</v>
      </c>
      <c r="F21">
        <f>'Paste Current Empower Data Here'!F21*1</f>
        <v>2789</v>
      </c>
      <c r="G21">
        <f>'Paste Current Empower Data Here'!G21*1</f>
        <v>2909</v>
      </c>
      <c r="H21">
        <f>'Paste Current Empower Data Here'!H21*1</f>
        <v>3221</v>
      </c>
      <c r="I21">
        <f>'Paste Current Empower Data Here'!I21*1</f>
        <v>4008</v>
      </c>
    </row>
    <row r="22" spans="1:17" x14ac:dyDescent="0.25">
      <c r="A22" s="129">
        <f>'Paste Current Empower Data Here'!A22</f>
        <v>0</v>
      </c>
      <c r="B22">
        <f>'Paste Current Empower Data Here'!B22*1</f>
        <v>0</v>
      </c>
      <c r="C22">
        <f>'Paste Current Empower Data Here'!C22*1</f>
        <v>0</v>
      </c>
      <c r="D22">
        <f>'Paste Current Empower Data Here'!D22*1</f>
        <v>0</v>
      </c>
      <c r="E22">
        <f>'Paste Current Empower Data Here'!E22*1</f>
        <v>0</v>
      </c>
      <c r="F22">
        <f>'Paste Current Empower Data Here'!F22*1</f>
        <v>0</v>
      </c>
      <c r="G22">
        <f>'Paste Current Empower Data Here'!G22*1</f>
        <v>0</v>
      </c>
      <c r="H22">
        <f>'Paste Current Empower Data Here'!H22*1</f>
        <v>0</v>
      </c>
      <c r="I22">
        <f>'Paste Current Empower Data Here'!I22*1</f>
        <v>0</v>
      </c>
    </row>
    <row r="23" spans="1:17" x14ac:dyDescent="0.25">
      <c r="A23" s="129" t="str">
        <f>'Paste Current Empower Data Here'!A23</f>
        <v>301 Grocery</v>
      </c>
      <c r="B23">
        <f>'Paste Current Empower Data Here'!B23*1</f>
        <v>0</v>
      </c>
      <c r="C23">
        <f>'Paste Current Empower Data Here'!C23*1</f>
        <v>0</v>
      </c>
      <c r="D23">
        <f>'Paste Current Empower Data Here'!D23*1</f>
        <v>0</v>
      </c>
      <c r="E23">
        <f>'Paste Current Empower Data Here'!E23*1</f>
        <v>0</v>
      </c>
      <c r="F23">
        <f>'Paste Current Empower Data Here'!F23*1</f>
        <v>0</v>
      </c>
      <c r="G23">
        <f>'Paste Current Empower Data Here'!G23*1</f>
        <v>0</v>
      </c>
      <c r="H23">
        <f>'Paste Current Empower Data Here'!H23*1</f>
        <v>0</v>
      </c>
      <c r="I23">
        <f>'Paste Current Empower Data Here'!I23*1</f>
        <v>0</v>
      </c>
    </row>
    <row r="24" spans="1:17" x14ac:dyDescent="0.25">
      <c r="A24" s="129" t="str">
        <f>'Paste Current Empower Data Here'!A24</f>
        <v>System Frc Sales</v>
      </c>
      <c r="B24">
        <f>'Paste Current Empower Data Here'!B24*1</f>
        <v>158537</v>
      </c>
      <c r="C24">
        <f>'Paste Current Empower Data Here'!C24*1</f>
        <v>28487</v>
      </c>
      <c r="D24">
        <f>'Paste Current Empower Data Here'!D24*1</f>
        <v>21950</v>
      </c>
      <c r="E24">
        <f>'Paste Current Empower Data Here'!E24*1</f>
        <v>19644</v>
      </c>
      <c r="F24">
        <f>'Paste Current Empower Data Here'!F24*1</f>
        <v>20139</v>
      </c>
      <c r="G24">
        <f>'Paste Current Empower Data Here'!G24*1</f>
        <v>20961</v>
      </c>
      <c r="H24">
        <f>'Paste Current Empower Data Here'!H24*1</f>
        <v>22437</v>
      </c>
      <c r="I24">
        <f>'Paste Current Empower Data Here'!I24*1</f>
        <v>24920</v>
      </c>
    </row>
    <row r="25" spans="1:17" x14ac:dyDescent="0.25">
      <c r="A25" s="129" t="str">
        <f>'Paste Current Empower Data Here'!A25</f>
        <v>Target Sales</v>
      </c>
      <c r="B25">
        <f>'Paste Current Empower Data Here'!B25*1</f>
        <v>160000</v>
      </c>
      <c r="C25">
        <f>'Paste Current Empower Data Here'!C25*1</f>
        <v>28750</v>
      </c>
      <c r="D25">
        <f>'Paste Current Empower Data Here'!D25*1</f>
        <v>22152</v>
      </c>
      <c r="E25">
        <f>'Paste Current Empower Data Here'!E25*1</f>
        <v>19826</v>
      </c>
      <c r="F25">
        <f>'Paste Current Empower Data Here'!F25*1</f>
        <v>20325</v>
      </c>
      <c r="G25">
        <f>'Paste Current Empower Data Here'!G25*1</f>
        <v>21154</v>
      </c>
      <c r="H25">
        <f>'Paste Current Empower Data Here'!H25*1</f>
        <v>22644</v>
      </c>
      <c r="I25">
        <f>'Paste Current Empower Data Here'!I25*1</f>
        <v>25149</v>
      </c>
      <c r="K25" t="str">
        <f>K$4</f>
        <v>Sunday</v>
      </c>
      <c r="L25" t="str">
        <f t="shared" ref="L25:Q25" si="3">L$4</f>
        <v>Monday</v>
      </c>
      <c r="M25" t="str">
        <f t="shared" si="3"/>
        <v>Tuesday</v>
      </c>
      <c r="N25" t="str">
        <f t="shared" si="3"/>
        <v>Wednesday</v>
      </c>
      <c r="O25" t="str">
        <f t="shared" si="3"/>
        <v>Thursday</v>
      </c>
      <c r="P25" t="str">
        <f t="shared" si="3"/>
        <v>Friday</v>
      </c>
      <c r="Q25" t="str">
        <f t="shared" si="3"/>
        <v>Saturday</v>
      </c>
    </row>
    <row r="26" spans="1:17" x14ac:dyDescent="0.25">
      <c r="A26" s="129" t="str">
        <f>'Paste Current Empower Data Here'!A26</f>
        <v>Actual Sales</v>
      </c>
      <c r="B26">
        <f>'Paste Current Empower Data Here'!B26*1</f>
        <v>25884</v>
      </c>
      <c r="C26">
        <f>'Paste Current Empower Data Here'!C26*1</f>
        <v>25884</v>
      </c>
      <c r="D26">
        <f>'Paste Current Empower Data Here'!D26*1</f>
        <v>0</v>
      </c>
      <c r="E26">
        <f>'Paste Current Empower Data Here'!E26*1</f>
        <v>0</v>
      </c>
      <c r="F26">
        <f>'Paste Current Empower Data Here'!F26*1</f>
        <v>0</v>
      </c>
      <c r="G26">
        <f>'Paste Current Empower Data Here'!G26*1</f>
        <v>0</v>
      </c>
      <c r="H26">
        <f>'Paste Current Empower Data Here'!H26*1</f>
        <v>0</v>
      </c>
      <c r="I26">
        <f>'Paste Current Empower Data Here'!I26*1</f>
        <v>0</v>
      </c>
      <c r="K26">
        <f>B26</f>
        <v>25884</v>
      </c>
      <c r="L26">
        <f>C26+SUM(D25:I25)</f>
        <v>157134</v>
      </c>
      <c r="M26">
        <f>SUM(C26:D26)+SUM(E25:I25)</f>
        <v>134982</v>
      </c>
      <c r="N26">
        <f>SUM(C26:E26)+SUM(F25:I25)</f>
        <v>115156</v>
      </c>
      <c r="O26">
        <f>SUM(C26:F26)+SUM(G25:I25)</f>
        <v>94831</v>
      </c>
      <c r="P26">
        <f>SUM(C26:G26)+SUM(H25:I25)</f>
        <v>73677</v>
      </c>
      <c r="Q26">
        <f>SUM(C26:H26)+I25</f>
        <v>51033</v>
      </c>
    </row>
    <row r="27" spans="1:17" x14ac:dyDescent="0.25">
      <c r="A27" s="129" t="str">
        <f>'Paste Current Empower Data Here'!A27</f>
        <v>Last Year Sales</v>
      </c>
      <c r="B27">
        <f>'Paste Current Empower Data Here'!B27*1</f>
        <v>210829</v>
      </c>
      <c r="C27">
        <f>'Paste Current Empower Data Here'!C27*1</f>
        <v>35530</v>
      </c>
      <c r="D27">
        <f>'Paste Current Empower Data Here'!D27*1</f>
        <v>28433</v>
      </c>
      <c r="E27">
        <f>'Paste Current Empower Data Here'!E27*1</f>
        <v>27394</v>
      </c>
      <c r="F27">
        <f>'Paste Current Empower Data Here'!F27*1</f>
        <v>27219</v>
      </c>
      <c r="G27">
        <f>'Paste Current Empower Data Here'!G27*1</f>
        <v>27357</v>
      </c>
      <c r="H27">
        <f>'Paste Current Empower Data Here'!H27*1</f>
        <v>29904</v>
      </c>
      <c r="I27">
        <f>'Paste Current Empower Data Here'!I27*1</f>
        <v>34993</v>
      </c>
    </row>
    <row r="28" spans="1:17" x14ac:dyDescent="0.25">
      <c r="A28" s="129" t="str">
        <f>'Paste Current Empower Data Here'!A28</f>
        <v>Act vs LY Sales %</v>
      </c>
      <c r="B28">
        <f>'Paste Current Empower Data Here'!B28*1</f>
        <v>-0.87719999999999998</v>
      </c>
      <c r="C28">
        <f>'Paste Current Empower Data Here'!C28*1</f>
        <v>-0.27150000000000002</v>
      </c>
      <c r="D28">
        <f>'Paste Current Empower Data Here'!D28*1</f>
        <v>0</v>
      </c>
      <c r="E28">
        <f>'Paste Current Empower Data Here'!E28*1</f>
        <v>0</v>
      </c>
      <c r="F28">
        <f>'Paste Current Empower Data Here'!F28*1</f>
        <v>0</v>
      </c>
      <c r="G28">
        <f>'Paste Current Empower Data Here'!G28*1</f>
        <v>0</v>
      </c>
      <c r="H28">
        <f>'Paste Current Empower Data Here'!H28*1</f>
        <v>0</v>
      </c>
      <c r="I28">
        <f>'Paste Current Empower Data Here'!I28*1</f>
        <v>0</v>
      </c>
    </row>
    <row r="29" spans="1:17" x14ac:dyDescent="0.25">
      <c r="A29" s="129" t="str">
        <f>'Paste Current Empower Data Here'!A29</f>
        <v>Target Hours</v>
      </c>
      <c r="B29">
        <f>'Paste Current Empower Data Here'!B29*1</f>
        <v>284</v>
      </c>
      <c r="C29">
        <f>'Paste Current Empower Data Here'!C29*1</f>
        <v>45</v>
      </c>
      <c r="D29">
        <f>'Paste Current Empower Data Here'!D29*1</f>
        <v>37</v>
      </c>
      <c r="E29">
        <f>'Paste Current Empower Data Here'!E29*1</f>
        <v>41</v>
      </c>
      <c r="F29">
        <f>'Paste Current Empower Data Here'!F29*1</f>
        <v>44</v>
      </c>
      <c r="G29">
        <f>'Paste Current Empower Data Here'!G29*1</f>
        <v>30</v>
      </c>
      <c r="H29">
        <f>'Paste Current Empower Data Here'!H29*1</f>
        <v>44</v>
      </c>
      <c r="I29">
        <f>'Paste Current Empower Data Here'!I29*1</f>
        <v>44</v>
      </c>
    </row>
    <row r="30" spans="1:17" x14ac:dyDescent="0.25">
      <c r="A30" s="129" t="str">
        <f>'Paste Current Empower Data Here'!A30</f>
        <v>Scheduled Hours</v>
      </c>
      <c r="B30">
        <f>'Paste Current Empower Data Here'!B30*1</f>
        <v>282</v>
      </c>
      <c r="C30">
        <f>'Paste Current Empower Data Here'!C30*1</f>
        <v>32</v>
      </c>
      <c r="D30">
        <f>'Paste Current Empower Data Here'!D30*1</f>
        <v>44</v>
      </c>
      <c r="E30">
        <f>'Paste Current Empower Data Here'!E30*1</f>
        <v>32</v>
      </c>
      <c r="F30">
        <f>'Paste Current Empower Data Here'!F30*1</f>
        <v>60</v>
      </c>
      <c r="G30">
        <f>'Paste Current Empower Data Here'!G30*1</f>
        <v>33</v>
      </c>
      <c r="H30">
        <f>'Paste Current Empower Data Here'!H30*1</f>
        <v>48</v>
      </c>
      <c r="I30">
        <f>'Paste Current Empower Data Here'!I30*1</f>
        <v>34</v>
      </c>
      <c r="K30" t="str">
        <f>K$4</f>
        <v>Sunday</v>
      </c>
      <c r="L30" t="str">
        <f t="shared" ref="L30:Q30" si="4">L$4</f>
        <v>Monday</v>
      </c>
      <c r="M30" t="str">
        <f t="shared" si="4"/>
        <v>Tuesday</v>
      </c>
      <c r="N30" t="str">
        <f t="shared" si="4"/>
        <v>Wednesday</v>
      </c>
      <c r="O30" t="str">
        <f t="shared" si="4"/>
        <v>Thursday</v>
      </c>
      <c r="P30" t="str">
        <f t="shared" si="4"/>
        <v>Friday</v>
      </c>
      <c r="Q30" t="str">
        <f t="shared" si="4"/>
        <v>Saturday</v>
      </c>
    </row>
    <row r="31" spans="1:17" x14ac:dyDescent="0.25">
      <c r="A31" s="129" t="str">
        <f>'Paste Current Empower Data Here'!A31</f>
        <v>Calculated Hours</v>
      </c>
      <c r="B31">
        <f>'Paste Current Empower Data Here'!B31*1</f>
        <v>41</v>
      </c>
      <c r="C31">
        <f>'Paste Current Empower Data Here'!C31*1</f>
        <v>41</v>
      </c>
      <c r="D31">
        <f>'Paste Current Empower Data Here'!D31*1</f>
        <v>0</v>
      </c>
      <c r="E31">
        <f>'Paste Current Empower Data Here'!E31*1</f>
        <v>0</v>
      </c>
      <c r="F31">
        <f>'Paste Current Empower Data Here'!F31*1</f>
        <v>0</v>
      </c>
      <c r="G31">
        <f>'Paste Current Empower Data Here'!G31*1</f>
        <v>0</v>
      </c>
      <c r="H31">
        <f>'Paste Current Empower Data Here'!H31*1</f>
        <v>0</v>
      </c>
      <c r="I31">
        <f>'Paste Current Empower Data Here'!I31*1</f>
        <v>0</v>
      </c>
      <c r="K31" s="232">
        <f>B31</f>
        <v>41</v>
      </c>
      <c r="L31" s="232">
        <f>C31+SUM(D30:I30)</f>
        <v>292</v>
      </c>
      <c r="M31" s="232">
        <f>SUM(C31:D31)+SUM(E30:I30)</f>
        <v>248</v>
      </c>
      <c r="N31" s="232">
        <f>SUM(C31:E31)+SUM(F30:I30)</f>
        <v>216</v>
      </c>
      <c r="O31" s="232">
        <f>SUM(C31:F31)+SUM(G30:I30)</f>
        <v>156</v>
      </c>
      <c r="P31" s="232">
        <f>SUM(C31:G31)+SUM(H30:I30)</f>
        <v>123</v>
      </c>
      <c r="Q31" s="232">
        <f>SUM(C31:H31)+I30</f>
        <v>75</v>
      </c>
    </row>
    <row r="32" spans="1:17" x14ac:dyDescent="0.25">
      <c r="A32" s="129" t="str">
        <f>'Paste Current Empower Data Here'!A32</f>
        <v>Target Salary %</v>
      </c>
      <c r="B32">
        <f>'Paste Current Empower Data Here'!B32*1</f>
        <v>3.3799999999999997E-2</v>
      </c>
      <c r="C32">
        <f>'Paste Current Empower Data Here'!C32*1</f>
        <v>2.98E-2</v>
      </c>
      <c r="D32">
        <f>'Paste Current Empower Data Here'!D32*1</f>
        <v>3.1600000000000003E-2</v>
      </c>
      <c r="E32">
        <f>'Paste Current Empower Data Here'!E32*1</f>
        <v>3.8899999999999997E-2</v>
      </c>
      <c r="F32">
        <f>'Paste Current Empower Data Here'!F32*1</f>
        <v>4.1300000000000003E-2</v>
      </c>
      <c r="G32">
        <f>'Paste Current Empower Data Here'!G32*1</f>
        <v>2.6599999999999999E-2</v>
      </c>
      <c r="H32">
        <f>'Paste Current Empower Data Here'!H32*1</f>
        <v>3.6999999999999998E-2</v>
      </c>
      <c r="I32">
        <f>'Paste Current Empower Data Here'!I32*1</f>
        <v>3.3300000000000003E-2</v>
      </c>
    </row>
    <row r="33" spans="1:17" x14ac:dyDescent="0.25">
      <c r="A33" s="129" t="str">
        <f>'Paste Current Empower Data Here'!A33</f>
        <v>Scheduled Salary %</v>
      </c>
      <c r="B33">
        <f>'Paste Current Empower Data Here'!B33*1</f>
        <v>3.3700000000000001E-2</v>
      </c>
      <c r="C33">
        <f>'Paste Current Empower Data Here'!C33*1</f>
        <v>2.3699999999999999E-2</v>
      </c>
      <c r="D33">
        <f>'Paste Current Empower Data Here'!D33*1</f>
        <v>3.8899999999999997E-2</v>
      </c>
      <c r="E33">
        <f>'Paste Current Empower Data Here'!E33*1</f>
        <v>2.75E-2</v>
      </c>
      <c r="F33">
        <f>'Paste Current Empower Data Here'!F33*1</f>
        <v>5.4899999999999997E-2</v>
      </c>
      <c r="G33">
        <f>'Paste Current Empower Data Here'!G33*1</f>
        <v>2.7099999999999999E-2</v>
      </c>
      <c r="H33">
        <f>'Paste Current Empower Data Here'!H33*1</f>
        <v>4.3299999999999998E-2</v>
      </c>
      <c r="I33">
        <f>'Paste Current Empower Data Here'!I33*1</f>
        <v>2.5100000000000001E-2</v>
      </c>
    </row>
    <row r="34" spans="1:17" x14ac:dyDescent="0.25">
      <c r="A34" s="129" t="str">
        <f>'Paste Current Empower Data Here'!A34</f>
        <v>Calculated Salary %</v>
      </c>
      <c r="B34">
        <f>'Paste Current Empower Data Here'!B34*1</f>
        <v>3.5000000000000003E-2</v>
      </c>
      <c r="C34">
        <f>'Paste Current Empower Data Here'!C34*1</f>
        <v>3.5000000000000003E-2</v>
      </c>
      <c r="D34">
        <f>'Paste Current Empower Data Here'!D34*1</f>
        <v>0</v>
      </c>
      <c r="E34">
        <f>'Paste Current Empower Data Here'!E34*1</f>
        <v>0</v>
      </c>
      <c r="F34">
        <f>'Paste Current Empower Data Here'!F34*1</f>
        <v>0</v>
      </c>
      <c r="G34">
        <f>'Paste Current Empower Data Here'!G34*1</f>
        <v>0</v>
      </c>
      <c r="H34">
        <f>'Paste Current Empower Data Here'!H34*1</f>
        <v>0</v>
      </c>
      <c r="I34">
        <f>'Paste Current Empower Data Here'!I34*1</f>
        <v>0</v>
      </c>
    </row>
    <row r="35" spans="1:17" x14ac:dyDescent="0.25">
      <c r="A35" s="129" t="str">
        <f>'Paste Current Empower Data Here'!A35</f>
        <v>Target Wages</v>
      </c>
      <c r="B35">
        <f>'Paste Current Empower Data Here'!B35*1</f>
        <v>5409</v>
      </c>
      <c r="C35">
        <f>'Paste Current Empower Data Here'!C35*1</f>
        <v>858</v>
      </c>
      <c r="D35">
        <f>'Paste Current Empower Data Here'!D35*1</f>
        <v>701</v>
      </c>
      <c r="E35">
        <f>'Paste Current Empower Data Here'!E35*1</f>
        <v>772</v>
      </c>
      <c r="F35">
        <f>'Paste Current Empower Data Here'!F35*1</f>
        <v>839</v>
      </c>
      <c r="G35">
        <f>'Paste Current Empower Data Here'!G35*1</f>
        <v>562</v>
      </c>
      <c r="H35">
        <f>'Paste Current Empower Data Here'!H35*1</f>
        <v>839</v>
      </c>
      <c r="I35">
        <f>'Paste Current Empower Data Here'!I35*1</f>
        <v>839</v>
      </c>
    </row>
    <row r="36" spans="1:17" x14ac:dyDescent="0.25">
      <c r="A36" s="129" t="str">
        <f>'Paste Current Empower Data Here'!A36</f>
        <v>Scheduled Wages</v>
      </c>
      <c r="B36">
        <f>'Paste Current Empower Data Here'!B36*1</f>
        <v>5390</v>
      </c>
      <c r="C36">
        <f>'Paste Current Empower Data Here'!C36*1</f>
        <v>682</v>
      </c>
      <c r="D36">
        <f>'Paste Current Empower Data Here'!D36*1</f>
        <v>861</v>
      </c>
      <c r="E36">
        <f>'Paste Current Empower Data Here'!E36*1</f>
        <v>544</v>
      </c>
      <c r="F36">
        <f>'Paste Current Empower Data Here'!F36*1</f>
        <v>1116</v>
      </c>
      <c r="G36">
        <f>'Paste Current Empower Data Here'!G36*1</f>
        <v>574</v>
      </c>
      <c r="H36">
        <f>'Paste Current Empower Data Here'!H36*1</f>
        <v>980</v>
      </c>
      <c r="I36">
        <f>'Paste Current Empower Data Here'!I36*1</f>
        <v>632</v>
      </c>
      <c r="K36" t="str">
        <f>K$4</f>
        <v>Sunday</v>
      </c>
      <c r="L36" t="str">
        <f t="shared" ref="L36:Q36" si="5">L$4</f>
        <v>Monday</v>
      </c>
      <c r="M36" t="str">
        <f t="shared" si="5"/>
        <v>Tuesday</v>
      </c>
      <c r="N36" t="str">
        <f t="shared" si="5"/>
        <v>Wednesday</v>
      </c>
      <c r="O36" t="str">
        <f t="shared" si="5"/>
        <v>Thursday</v>
      </c>
      <c r="P36" t="str">
        <f t="shared" si="5"/>
        <v>Friday</v>
      </c>
      <c r="Q36" t="str">
        <f t="shared" si="5"/>
        <v>Saturday</v>
      </c>
    </row>
    <row r="37" spans="1:17" x14ac:dyDescent="0.25">
      <c r="A37" s="129" t="str">
        <f>'Paste Current Empower Data Here'!A37</f>
        <v>Calculated Wages</v>
      </c>
      <c r="B37">
        <f>'Paste Current Empower Data Here'!B37*1</f>
        <v>907</v>
      </c>
      <c r="C37">
        <f>'Paste Current Empower Data Here'!C37*1</f>
        <v>907</v>
      </c>
      <c r="D37">
        <f>'Paste Current Empower Data Here'!D37*1</f>
        <v>0</v>
      </c>
      <c r="E37">
        <f>'Paste Current Empower Data Here'!E37*1</f>
        <v>0</v>
      </c>
      <c r="F37">
        <f>'Paste Current Empower Data Here'!F37*1</f>
        <v>0</v>
      </c>
      <c r="G37">
        <f>'Paste Current Empower Data Here'!G37*1</f>
        <v>0</v>
      </c>
      <c r="H37">
        <f>'Paste Current Empower Data Here'!H37*1</f>
        <v>0</v>
      </c>
      <c r="I37">
        <f>'Paste Current Empower Data Here'!I37*1</f>
        <v>0</v>
      </c>
      <c r="K37" s="417">
        <f>B37</f>
        <v>907</v>
      </c>
      <c r="L37">
        <f>C37+SUM(D36:I36)</f>
        <v>5614</v>
      </c>
      <c r="M37">
        <f>SUM(C37:D37)+SUM(E36:I36)</f>
        <v>4753</v>
      </c>
      <c r="N37">
        <f>SUM(C37:E37)+SUM(F36:I36)</f>
        <v>4209</v>
      </c>
      <c r="O37">
        <f>SUM(C37:F37)+SUM(G36:I36)</f>
        <v>3093</v>
      </c>
      <c r="P37">
        <f>SUM(C37:G37)+SUM(H36:I36)</f>
        <v>2519</v>
      </c>
      <c r="Q37">
        <f>SUM(C37:H37)+I36</f>
        <v>1539</v>
      </c>
    </row>
    <row r="38" spans="1:17" x14ac:dyDescent="0.25">
      <c r="A38" s="129" t="str">
        <f>'Paste Current Empower Data Here'!A38</f>
        <v>OT Hours</v>
      </c>
      <c r="B38">
        <f>'Paste Current Empower Data Here'!B38*1</f>
        <v>0</v>
      </c>
      <c r="C38">
        <f>'Paste Current Empower Data Here'!C38*1</f>
        <v>0</v>
      </c>
      <c r="D38">
        <f>'Paste Current Empower Data Here'!D38*1</f>
        <v>0</v>
      </c>
      <c r="E38">
        <f>'Paste Current Empower Data Here'!E38*1</f>
        <v>0</v>
      </c>
      <c r="F38">
        <f>'Paste Current Empower Data Here'!F38*1</f>
        <v>0</v>
      </c>
      <c r="G38">
        <f>'Paste Current Empower Data Here'!G38*1</f>
        <v>0</v>
      </c>
      <c r="H38">
        <f>'Paste Current Empower Data Here'!H38*1</f>
        <v>0</v>
      </c>
      <c r="I38">
        <f>'Paste Current Empower Data Here'!I38*1</f>
        <v>0</v>
      </c>
    </row>
    <row r="39" spans="1:17" x14ac:dyDescent="0.25">
      <c r="A39" s="129" t="str">
        <f>'Paste Current Empower Data Here'!A39</f>
        <v>OT Wages</v>
      </c>
      <c r="B39">
        <f>'Paste Current Empower Data Here'!B39*1</f>
        <v>0</v>
      </c>
      <c r="C39">
        <f>'Paste Current Empower Data Here'!C39*1</f>
        <v>0</v>
      </c>
      <c r="D39">
        <f>'Paste Current Empower Data Here'!D39*1</f>
        <v>0</v>
      </c>
      <c r="E39">
        <f>'Paste Current Empower Data Here'!E39*1</f>
        <v>0</v>
      </c>
      <c r="F39">
        <f>'Paste Current Empower Data Here'!F39*1</f>
        <v>0</v>
      </c>
      <c r="G39">
        <f>'Paste Current Empower Data Here'!G39*1</f>
        <v>0</v>
      </c>
      <c r="H39">
        <f>'Paste Current Empower Data Here'!H39*1</f>
        <v>0</v>
      </c>
      <c r="I39">
        <f>'Paste Current Empower Data Here'!I39*1</f>
        <v>0</v>
      </c>
    </row>
    <row r="40" spans="1:17" x14ac:dyDescent="0.25">
      <c r="A40" s="129" t="str">
        <f>'Paste Current Empower Data Here'!A40</f>
        <v>OT Salary %</v>
      </c>
      <c r="B40">
        <f>'Paste Current Empower Data Here'!B40*1</f>
        <v>0</v>
      </c>
      <c r="C40">
        <f>'Paste Current Empower Data Here'!C40*1</f>
        <v>0</v>
      </c>
      <c r="D40">
        <f>'Paste Current Empower Data Here'!D40*1</f>
        <v>0</v>
      </c>
      <c r="E40">
        <f>'Paste Current Empower Data Here'!E40*1</f>
        <v>0</v>
      </c>
      <c r="F40">
        <f>'Paste Current Empower Data Here'!F40*1</f>
        <v>0</v>
      </c>
      <c r="G40">
        <f>'Paste Current Empower Data Here'!G40*1</f>
        <v>0</v>
      </c>
      <c r="H40">
        <f>'Paste Current Empower Data Here'!H40*1</f>
        <v>0</v>
      </c>
      <c r="I40">
        <f>'Paste Current Empower Data Here'!I40*1</f>
        <v>0</v>
      </c>
    </row>
    <row r="41" spans="1:17" x14ac:dyDescent="0.25">
      <c r="A41" s="129" t="str">
        <f>'Paste Current Empower Data Here'!A41</f>
        <v>Customer Count</v>
      </c>
      <c r="B41">
        <f>'Paste Current Empower Data Here'!B41*1</f>
        <v>0</v>
      </c>
      <c r="C41">
        <f>'Paste Current Empower Data Here'!C41*1</f>
        <v>0</v>
      </c>
      <c r="D41">
        <f>'Paste Current Empower Data Here'!D41*1</f>
        <v>0</v>
      </c>
      <c r="E41">
        <f>'Paste Current Empower Data Here'!E41*1</f>
        <v>0</v>
      </c>
      <c r="F41">
        <f>'Paste Current Empower Data Here'!F41*1</f>
        <v>0</v>
      </c>
      <c r="G41">
        <f>'Paste Current Empower Data Here'!G41*1</f>
        <v>0</v>
      </c>
      <c r="H41">
        <f>'Paste Current Empower Data Here'!H41*1</f>
        <v>0</v>
      </c>
      <c r="I41">
        <f>'Paste Current Empower Data Here'!I41*1</f>
        <v>0</v>
      </c>
    </row>
    <row r="42" spans="1:17" x14ac:dyDescent="0.25">
      <c r="A42" s="129" t="str">
        <f>'Paste Current Empower Data Here'!A42</f>
        <v>LY Customer Count</v>
      </c>
      <c r="B42">
        <f>'Paste Current Empower Data Here'!B42*1</f>
        <v>0</v>
      </c>
      <c r="C42">
        <f>'Paste Current Empower Data Here'!C42*1</f>
        <v>0</v>
      </c>
      <c r="D42">
        <f>'Paste Current Empower Data Here'!D42*1</f>
        <v>0</v>
      </c>
      <c r="E42">
        <f>'Paste Current Empower Data Here'!E42*1</f>
        <v>0</v>
      </c>
      <c r="F42">
        <f>'Paste Current Empower Data Here'!F42*1</f>
        <v>0</v>
      </c>
      <c r="G42">
        <f>'Paste Current Empower Data Here'!G42*1</f>
        <v>0</v>
      </c>
      <c r="H42">
        <f>'Paste Current Empower Data Here'!H42*1</f>
        <v>0</v>
      </c>
      <c r="I42">
        <f>'Paste Current Empower Data Here'!I42*1</f>
        <v>0</v>
      </c>
    </row>
    <row r="43" spans="1:17" x14ac:dyDescent="0.25">
      <c r="A43" s="129">
        <f>'Paste Current Empower Data Here'!A43</f>
        <v>0</v>
      </c>
      <c r="B43">
        <f>'Paste Current Empower Data Here'!B43*1</f>
        <v>0</v>
      </c>
      <c r="C43">
        <f>'Paste Current Empower Data Here'!C43*1</f>
        <v>0</v>
      </c>
      <c r="D43">
        <f>'Paste Current Empower Data Here'!D43*1</f>
        <v>0</v>
      </c>
      <c r="E43">
        <f>'Paste Current Empower Data Here'!E43*1</f>
        <v>0</v>
      </c>
      <c r="F43">
        <f>'Paste Current Empower Data Here'!F43*1</f>
        <v>0</v>
      </c>
      <c r="G43">
        <f>'Paste Current Empower Data Here'!G43*1</f>
        <v>0</v>
      </c>
      <c r="H43">
        <f>'Paste Current Empower Data Here'!H43*1</f>
        <v>0</v>
      </c>
      <c r="I43">
        <f>'Paste Current Empower Data Here'!I43*1</f>
        <v>0</v>
      </c>
    </row>
    <row r="44" spans="1:17" x14ac:dyDescent="0.25">
      <c r="A44" s="129" t="str">
        <f>'Paste Current Empower Data Here'!A44</f>
        <v>303 Liquor</v>
      </c>
      <c r="B44">
        <f>'Paste Current Empower Data Here'!B44*1</f>
        <v>0</v>
      </c>
      <c r="C44">
        <f>'Paste Current Empower Data Here'!C44*1</f>
        <v>0</v>
      </c>
      <c r="D44">
        <f>'Paste Current Empower Data Here'!D44*1</f>
        <v>0</v>
      </c>
      <c r="E44">
        <f>'Paste Current Empower Data Here'!E44*1</f>
        <v>0</v>
      </c>
      <c r="F44">
        <f>'Paste Current Empower Data Here'!F44*1</f>
        <v>0</v>
      </c>
      <c r="G44">
        <f>'Paste Current Empower Data Here'!G44*1</f>
        <v>0</v>
      </c>
      <c r="H44">
        <f>'Paste Current Empower Data Here'!H44*1</f>
        <v>0</v>
      </c>
      <c r="I44">
        <f>'Paste Current Empower Data Here'!I44*1</f>
        <v>0</v>
      </c>
    </row>
    <row r="45" spans="1:17" x14ac:dyDescent="0.25">
      <c r="A45" s="129" t="str">
        <f>'Paste Current Empower Data Here'!A45</f>
        <v>System Frc Sales</v>
      </c>
      <c r="B45">
        <f>'Paste Current Empower Data Here'!B45*1</f>
        <v>29292</v>
      </c>
      <c r="C45">
        <f>'Paste Current Empower Data Here'!C45*1</f>
        <v>4813</v>
      </c>
      <c r="D45">
        <f>'Paste Current Empower Data Here'!D45*1</f>
        <v>2360</v>
      </c>
      <c r="E45">
        <f>'Paste Current Empower Data Here'!E45*1</f>
        <v>2515</v>
      </c>
      <c r="F45">
        <f>'Paste Current Empower Data Here'!F45*1</f>
        <v>2901</v>
      </c>
      <c r="G45">
        <f>'Paste Current Empower Data Here'!G45*1</f>
        <v>4128</v>
      </c>
      <c r="H45">
        <f>'Paste Current Empower Data Here'!H45*1</f>
        <v>5687</v>
      </c>
      <c r="I45">
        <f>'Paste Current Empower Data Here'!I45*1</f>
        <v>6887</v>
      </c>
    </row>
    <row r="46" spans="1:17" x14ac:dyDescent="0.25">
      <c r="A46" s="129" t="str">
        <f>'Paste Current Empower Data Here'!A46</f>
        <v>Target Sales</v>
      </c>
      <c r="B46">
        <f>'Paste Current Empower Data Here'!B46*1</f>
        <v>26000</v>
      </c>
      <c r="C46">
        <f>'Paste Current Empower Data Here'!C46*1</f>
        <v>4272</v>
      </c>
      <c r="D46">
        <f>'Paste Current Empower Data Here'!D46*1</f>
        <v>2095</v>
      </c>
      <c r="E46">
        <f>'Paste Current Empower Data Here'!E46*1</f>
        <v>2233</v>
      </c>
      <c r="F46">
        <f>'Paste Current Empower Data Here'!F46*1</f>
        <v>2575</v>
      </c>
      <c r="G46">
        <f>'Paste Current Empower Data Here'!G46*1</f>
        <v>3664</v>
      </c>
      <c r="H46">
        <f>'Paste Current Empower Data Here'!H46*1</f>
        <v>5048</v>
      </c>
      <c r="I46">
        <f>'Paste Current Empower Data Here'!I46*1</f>
        <v>6113</v>
      </c>
      <c r="K46" t="str">
        <f>K$4</f>
        <v>Sunday</v>
      </c>
      <c r="L46" t="str">
        <f t="shared" ref="L46:Q46" si="6">L$4</f>
        <v>Monday</v>
      </c>
      <c r="M46" t="str">
        <f t="shared" si="6"/>
        <v>Tuesday</v>
      </c>
      <c r="N46" t="str">
        <f t="shared" si="6"/>
        <v>Wednesday</v>
      </c>
      <c r="O46" t="str">
        <f t="shared" si="6"/>
        <v>Thursday</v>
      </c>
      <c r="P46" t="str">
        <f t="shared" si="6"/>
        <v>Friday</v>
      </c>
      <c r="Q46" t="str">
        <f t="shared" si="6"/>
        <v>Saturday</v>
      </c>
    </row>
    <row r="47" spans="1:17" x14ac:dyDescent="0.25">
      <c r="A47" s="129" t="str">
        <f>'Paste Current Empower Data Here'!A47</f>
        <v>Actual Sales</v>
      </c>
      <c r="B47">
        <f>'Paste Current Empower Data Here'!B47*1</f>
        <v>4048</v>
      </c>
      <c r="C47">
        <f>'Paste Current Empower Data Here'!C47*1</f>
        <v>4048</v>
      </c>
      <c r="D47">
        <f>'Paste Current Empower Data Here'!D47*1</f>
        <v>0</v>
      </c>
      <c r="E47">
        <f>'Paste Current Empower Data Here'!E47*1</f>
        <v>0</v>
      </c>
      <c r="F47">
        <f>'Paste Current Empower Data Here'!F47*1</f>
        <v>0</v>
      </c>
      <c r="G47">
        <f>'Paste Current Empower Data Here'!G47*1</f>
        <v>0</v>
      </c>
      <c r="H47">
        <f>'Paste Current Empower Data Here'!H47*1</f>
        <v>0</v>
      </c>
      <c r="I47">
        <f>'Paste Current Empower Data Here'!I47*1</f>
        <v>0</v>
      </c>
      <c r="K47">
        <f>B47</f>
        <v>4048</v>
      </c>
      <c r="L47">
        <f>C47+SUM(D46:I46)</f>
        <v>25776</v>
      </c>
      <c r="M47">
        <f>SUM(C47:D47)+SUM(E46:I46)</f>
        <v>23681</v>
      </c>
      <c r="N47">
        <f>SUM(C47:E47)+SUM(F46:I46)</f>
        <v>21448</v>
      </c>
      <c r="O47">
        <f>SUM(C47:F47)+SUM(G46:I46)</f>
        <v>18873</v>
      </c>
      <c r="P47">
        <f>SUM(C47:G47)+SUM(H46:I46)</f>
        <v>15209</v>
      </c>
      <c r="Q47">
        <f>SUM(C47:H47)+I46</f>
        <v>10161</v>
      </c>
    </row>
    <row r="48" spans="1:17" x14ac:dyDescent="0.25">
      <c r="A48" s="129" t="str">
        <f>'Paste Current Empower Data Here'!A48</f>
        <v>Last Year Sales</v>
      </c>
      <c r="B48">
        <f>'Paste Current Empower Data Here'!B48*1</f>
        <v>45037</v>
      </c>
      <c r="C48">
        <f>'Paste Current Empower Data Here'!C48*1</f>
        <v>6695</v>
      </c>
      <c r="D48">
        <f>'Paste Current Empower Data Here'!D48*1</f>
        <v>4103</v>
      </c>
      <c r="E48">
        <f>'Paste Current Empower Data Here'!E48*1</f>
        <v>4224</v>
      </c>
      <c r="F48">
        <f>'Paste Current Empower Data Here'!F48*1</f>
        <v>3695</v>
      </c>
      <c r="G48">
        <f>'Paste Current Empower Data Here'!G48*1</f>
        <v>5812</v>
      </c>
      <c r="H48">
        <f>'Paste Current Empower Data Here'!H48*1</f>
        <v>8995</v>
      </c>
      <c r="I48">
        <f>'Paste Current Empower Data Here'!I48*1</f>
        <v>11512</v>
      </c>
    </row>
    <row r="49" spans="1:17" x14ac:dyDescent="0.25">
      <c r="A49" s="129" t="str">
        <f>'Paste Current Empower Data Here'!A49</f>
        <v>Act vs LY Sales %</v>
      </c>
      <c r="B49">
        <f>'Paste Current Empower Data Here'!B49*1</f>
        <v>-0.91010000000000002</v>
      </c>
      <c r="C49">
        <f>'Paste Current Empower Data Here'!C49*1</f>
        <v>-0.39539999999999997</v>
      </c>
      <c r="D49">
        <f>'Paste Current Empower Data Here'!D49*1</f>
        <v>0</v>
      </c>
      <c r="E49">
        <f>'Paste Current Empower Data Here'!E49*1</f>
        <v>0</v>
      </c>
      <c r="F49">
        <f>'Paste Current Empower Data Here'!F49*1</f>
        <v>0</v>
      </c>
      <c r="G49">
        <f>'Paste Current Empower Data Here'!G49*1</f>
        <v>0</v>
      </c>
      <c r="H49">
        <f>'Paste Current Empower Data Here'!H49*1</f>
        <v>0</v>
      </c>
      <c r="I49">
        <f>'Paste Current Empower Data Here'!I49*1</f>
        <v>0</v>
      </c>
    </row>
    <row r="50" spans="1:17" x14ac:dyDescent="0.25">
      <c r="A50" s="129" t="str">
        <f>'Paste Current Empower Data Here'!A50</f>
        <v>Target Hours</v>
      </c>
      <c r="B50">
        <f>'Paste Current Empower Data Here'!B50*1</f>
        <v>8</v>
      </c>
      <c r="C50">
        <f>'Paste Current Empower Data Here'!C50*1</f>
        <v>1</v>
      </c>
      <c r="D50">
        <f>'Paste Current Empower Data Here'!D50*1</f>
        <v>1</v>
      </c>
      <c r="E50">
        <f>'Paste Current Empower Data Here'!E50*1</f>
        <v>1</v>
      </c>
      <c r="F50">
        <f>'Paste Current Empower Data Here'!F50*1</f>
        <v>1</v>
      </c>
      <c r="G50">
        <f>'Paste Current Empower Data Here'!G50*1</f>
        <v>1</v>
      </c>
      <c r="H50">
        <f>'Paste Current Empower Data Here'!H50*1</f>
        <v>1</v>
      </c>
      <c r="I50">
        <f>'Paste Current Empower Data Here'!I50*1</f>
        <v>2</v>
      </c>
    </row>
    <row r="51" spans="1:17" x14ac:dyDescent="0.25">
      <c r="A51" s="129" t="str">
        <f>'Paste Current Empower Data Here'!A51</f>
        <v>Scheduled Hours</v>
      </c>
      <c r="B51">
        <f>'Paste Current Empower Data Here'!B51*1</f>
        <v>13</v>
      </c>
      <c r="C51">
        <f>'Paste Current Empower Data Here'!C51*1</f>
        <v>0</v>
      </c>
      <c r="D51">
        <f>'Paste Current Empower Data Here'!D51*1</f>
        <v>0</v>
      </c>
      <c r="E51">
        <f>'Paste Current Empower Data Here'!E51*1</f>
        <v>5</v>
      </c>
      <c r="F51">
        <f>'Paste Current Empower Data Here'!F51*1</f>
        <v>0</v>
      </c>
      <c r="G51">
        <f>'Paste Current Empower Data Here'!G51*1</f>
        <v>0</v>
      </c>
      <c r="H51">
        <f>'Paste Current Empower Data Here'!H51*1</f>
        <v>4</v>
      </c>
      <c r="I51">
        <f>'Paste Current Empower Data Here'!I51*1</f>
        <v>4</v>
      </c>
      <c r="K51" t="str">
        <f>K$4</f>
        <v>Sunday</v>
      </c>
      <c r="L51" t="str">
        <f t="shared" ref="L51:Q51" si="7">L$4</f>
        <v>Monday</v>
      </c>
      <c r="M51" t="str">
        <f t="shared" si="7"/>
        <v>Tuesday</v>
      </c>
      <c r="N51" t="str">
        <f t="shared" si="7"/>
        <v>Wednesday</v>
      </c>
      <c r="O51" t="str">
        <f t="shared" si="7"/>
        <v>Thursday</v>
      </c>
      <c r="P51" t="str">
        <f t="shared" si="7"/>
        <v>Friday</v>
      </c>
      <c r="Q51" t="str">
        <f t="shared" si="7"/>
        <v>Saturday</v>
      </c>
    </row>
    <row r="52" spans="1:17" x14ac:dyDescent="0.25">
      <c r="A52" s="129" t="str">
        <f>'Paste Current Empower Data Here'!A52</f>
        <v>Calculated Hours</v>
      </c>
      <c r="B52">
        <f>'Paste Current Empower Data Here'!B52*1</f>
        <v>0</v>
      </c>
      <c r="C52">
        <f>'Paste Current Empower Data Here'!C52*1</f>
        <v>0</v>
      </c>
      <c r="D52">
        <f>'Paste Current Empower Data Here'!D52*1</f>
        <v>0</v>
      </c>
      <c r="E52">
        <f>'Paste Current Empower Data Here'!E52*1</f>
        <v>0</v>
      </c>
      <c r="F52">
        <f>'Paste Current Empower Data Here'!F52*1</f>
        <v>0</v>
      </c>
      <c r="G52">
        <f>'Paste Current Empower Data Here'!G52*1</f>
        <v>0</v>
      </c>
      <c r="H52">
        <f>'Paste Current Empower Data Here'!H52*1</f>
        <v>0</v>
      </c>
      <c r="I52">
        <f>'Paste Current Empower Data Here'!I52*1</f>
        <v>0</v>
      </c>
      <c r="K52" s="232">
        <f>B52</f>
        <v>0</v>
      </c>
      <c r="L52" s="232">
        <f>C52+SUM(D51:I51)</f>
        <v>13</v>
      </c>
      <c r="M52" s="232">
        <f>SUM(C52:D52)+SUM(E51:I51)</f>
        <v>13</v>
      </c>
      <c r="N52" s="232">
        <f>SUM(C52:E52)+SUM(F51:I51)</f>
        <v>8</v>
      </c>
      <c r="O52" s="232">
        <f>SUM(C52:F52)+SUM(G51:I51)</f>
        <v>8</v>
      </c>
      <c r="P52" s="232">
        <f>SUM(C52:G52)+SUM(H51:I51)</f>
        <v>8</v>
      </c>
      <c r="Q52" s="232">
        <f>SUM(C52:H52)+I51</f>
        <v>4</v>
      </c>
    </row>
    <row r="53" spans="1:17" x14ac:dyDescent="0.25">
      <c r="A53" s="129" t="str">
        <f>'Paste Current Empower Data Here'!A53</f>
        <v>Target Salary %</v>
      </c>
      <c r="B53">
        <f>'Paste Current Empower Data Here'!B53*1</f>
        <v>5.7999999999999996E-3</v>
      </c>
      <c r="C53">
        <f>'Paste Current Empower Data Here'!C53*1</f>
        <v>4.7000000000000002E-3</v>
      </c>
      <c r="D53">
        <f>'Paste Current Empower Data Here'!D53*1</f>
        <v>9.4999999999999998E-3</v>
      </c>
      <c r="E53">
        <f>'Paste Current Empower Data Here'!E53*1</f>
        <v>8.9999999999999993E-3</v>
      </c>
      <c r="F53">
        <f>'Paste Current Empower Data Here'!F53*1</f>
        <v>7.7999999999999996E-3</v>
      </c>
      <c r="G53">
        <f>'Paste Current Empower Data Here'!G53*1</f>
        <v>5.4999999999999997E-3</v>
      </c>
      <c r="H53">
        <f>'Paste Current Empower Data Here'!H53*1</f>
        <v>4.0000000000000001E-3</v>
      </c>
      <c r="I53">
        <f>'Paste Current Empower Data Here'!I53*1</f>
        <v>4.8999999999999998E-3</v>
      </c>
    </row>
    <row r="54" spans="1:17" x14ac:dyDescent="0.25">
      <c r="A54" s="129" t="str">
        <f>'Paste Current Empower Data Here'!A54</f>
        <v>Scheduled Salary %</v>
      </c>
      <c r="B54">
        <f>'Paste Current Empower Data Here'!B54*1</f>
        <v>5.7999999999999996E-3</v>
      </c>
      <c r="C54">
        <f>'Paste Current Empower Data Here'!C54*1</f>
        <v>0</v>
      </c>
      <c r="D54">
        <f>'Paste Current Empower Data Here'!D54*1</f>
        <v>0</v>
      </c>
      <c r="E54">
        <f>'Paste Current Empower Data Here'!E54*1</f>
        <v>2.69E-2</v>
      </c>
      <c r="F54">
        <f>'Paste Current Empower Data Here'!F54*1</f>
        <v>0</v>
      </c>
      <c r="G54">
        <f>'Paste Current Empower Data Here'!G54*1</f>
        <v>0</v>
      </c>
      <c r="H54">
        <f>'Paste Current Empower Data Here'!H54*1</f>
        <v>8.9999999999999993E-3</v>
      </c>
      <c r="I54">
        <f>'Paste Current Empower Data Here'!I54*1</f>
        <v>7.4000000000000003E-3</v>
      </c>
    </row>
    <row r="55" spans="1:17" x14ac:dyDescent="0.25">
      <c r="A55" s="129" t="str">
        <f>'Paste Current Empower Data Here'!A55</f>
        <v>Calculated Salary %</v>
      </c>
      <c r="B55">
        <f>'Paste Current Empower Data Here'!B55*1</f>
        <v>0</v>
      </c>
      <c r="C55">
        <f>'Paste Current Empower Data Here'!C55*1</f>
        <v>0</v>
      </c>
      <c r="D55">
        <f>'Paste Current Empower Data Here'!D55*1</f>
        <v>0</v>
      </c>
      <c r="E55">
        <f>'Paste Current Empower Data Here'!E55*1</f>
        <v>0</v>
      </c>
      <c r="F55">
        <f>'Paste Current Empower Data Here'!F55*1</f>
        <v>0</v>
      </c>
      <c r="G55">
        <f>'Paste Current Empower Data Here'!G55*1</f>
        <v>0</v>
      </c>
      <c r="H55">
        <f>'Paste Current Empower Data Here'!H55*1</f>
        <v>0</v>
      </c>
      <c r="I55">
        <f>'Paste Current Empower Data Here'!I55*1</f>
        <v>0</v>
      </c>
    </row>
    <row r="56" spans="1:17" x14ac:dyDescent="0.25">
      <c r="A56" s="129" t="str">
        <f>'Paste Current Empower Data Here'!A56</f>
        <v>Target Wages</v>
      </c>
      <c r="B56">
        <f>'Paste Current Empower Data Here'!B56*1</f>
        <v>150</v>
      </c>
      <c r="C56">
        <f>'Paste Current Empower Data Here'!C56*1</f>
        <v>20</v>
      </c>
      <c r="D56">
        <f>'Paste Current Empower Data Here'!D56*1</f>
        <v>20</v>
      </c>
      <c r="E56">
        <f>'Paste Current Empower Data Here'!E56*1</f>
        <v>20</v>
      </c>
      <c r="F56">
        <f>'Paste Current Empower Data Here'!F56*1</f>
        <v>20</v>
      </c>
      <c r="G56">
        <f>'Paste Current Empower Data Here'!G56*1</f>
        <v>20</v>
      </c>
      <c r="H56">
        <f>'Paste Current Empower Data Here'!H56*1</f>
        <v>20</v>
      </c>
      <c r="I56">
        <f>'Paste Current Empower Data Here'!I56*1</f>
        <v>30</v>
      </c>
    </row>
    <row r="57" spans="1:17" x14ac:dyDescent="0.25">
      <c r="A57" s="129" t="str">
        <f>'Paste Current Empower Data Here'!A57</f>
        <v>Scheduled Wages</v>
      </c>
      <c r="B57">
        <f>'Paste Current Empower Data Here'!B57*1</f>
        <v>150</v>
      </c>
      <c r="C57">
        <f>'Paste Current Empower Data Here'!C57*1</f>
        <v>0</v>
      </c>
      <c r="D57">
        <f>'Paste Current Empower Data Here'!D57*1</f>
        <v>0</v>
      </c>
      <c r="E57">
        <f>'Paste Current Empower Data Here'!E57*1</f>
        <v>60</v>
      </c>
      <c r="F57">
        <f>'Paste Current Empower Data Here'!F57*1</f>
        <v>0</v>
      </c>
      <c r="G57">
        <f>'Paste Current Empower Data Here'!G57*1</f>
        <v>0</v>
      </c>
      <c r="H57">
        <f>'Paste Current Empower Data Here'!H57*1</f>
        <v>45</v>
      </c>
      <c r="I57">
        <f>'Paste Current Empower Data Here'!I57*1</f>
        <v>45</v>
      </c>
      <c r="K57" t="str">
        <f>K$4</f>
        <v>Sunday</v>
      </c>
      <c r="L57" t="str">
        <f t="shared" ref="L57:Q57" si="8">L$4</f>
        <v>Monday</v>
      </c>
      <c r="M57" t="str">
        <f t="shared" si="8"/>
        <v>Tuesday</v>
      </c>
      <c r="N57" t="str">
        <f t="shared" si="8"/>
        <v>Wednesday</v>
      </c>
      <c r="O57" t="str">
        <f t="shared" si="8"/>
        <v>Thursday</v>
      </c>
      <c r="P57" t="str">
        <f t="shared" si="8"/>
        <v>Friday</v>
      </c>
      <c r="Q57" t="str">
        <f t="shared" si="8"/>
        <v>Saturday</v>
      </c>
    </row>
    <row r="58" spans="1:17" x14ac:dyDescent="0.25">
      <c r="A58" s="129" t="str">
        <f>'Paste Current Empower Data Here'!A58</f>
        <v>Calculated Wages</v>
      </c>
      <c r="B58">
        <f>'Paste Current Empower Data Here'!B58*1</f>
        <v>0</v>
      </c>
      <c r="C58">
        <f>'Paste Current Empower Data Here'!C58*1</f>
        <v>0</v>
      </c>
      <c r="D58">
        <f>'Paste Current Empower Data Here'!D58*1</f>
        <v>0</v>
      </c>
      <c r="E58">
        <f>'Paste Current Empower Data Here'!E58*1</f>
        <v>0</v>
      </c>
      <c r="F58">
        <f>'Paste Current Empower Data Here'!F58*1</f>
        <v>0</v>
      </c>
      <c r="G58">
        <f>'Paste Current Empower Data Here'!G58*1</f>
        <v>0</v>
      </c>
      <c r="H58">
        <f>'Paste Current Empower Data Here'!H58*1</f>
        <v>0</v>
      </c>
      <c r="I58">
        <f>'Paste Current Empower Data Here'!I58*1</f>
        <v>0</v>
      </c>
      <c r="K58" s="417">
        <f>B58</f>
        <v>0</v>
      </c>
      <c r="L58">
        <f>C58+SUM(D57:I57)</f>
        <v>150</v>
      </c>
      <c r="M58">
        <f>SUM(C58:D58)+SUM(E57:I57)</f>
        <v>150</v>
      </c>
      <c r="N58">
        <f>SUM(C58:E58)+SUM(F57:I57)</f>
        <v>90</v>
      </c>
      <c r="O58">
        <f>SUM(C58:F58)+SUM(G57:I57)</f>
        <v>90</v>
      </c>
      <c r="P58">
        <f>SUM(C58:G58)+SUM(H57:I57)</f>
        <v>90</v>
      </c>
      <c r="Q58">
        <f>SUM(C58:H58)+I57</f>
        <v>45</v>
      </c>
    </row>
    <row r="59" spans="1:17" x14ac:dyDescent="0.25">
      <c r="A59" s="129" t="str">
        <f>'Paste Current Empower Data Here'!A59</f>
        <v>OT Hours</v>
      </c>
      <c r="B59">
        <f>'Paste Current Empower Data Here'!B59*1</f>
        <v>0</v>
      </c>
      <c r="C59">
        <f>'Paste Current Empower Data Here'!C59*1</f>
        <v>0</v>
      </c>
      <c r="D59">
        <f>'Paste Current Empower Data Here'!D59*1</f>
        <v>0</v>
      </c>
      <c r="E59">
        <f>'Paste Current Empower Data Here'!E59*1</f>
        <v>0</v>
      </c>
      <c r="F59">
        <f>'Paste Current Empower Data Here'!F59*1</f>
        <v>0</v>
      </c>
      <c r="G59">
        <f>'Paste Current Empower Data Here'!G59*1</f>
        <v>0</v>
      </c>
      <c r="H59">
        <f>'Paste Current Empower Data Here'!H59*1</f>
        <v>0</v>
      </c>
      <c r="I59">
        <f>'Paste Current Empower Data Here'!I59*1</f>
        <v>0</v>
      </c>
    </row>
    <row r="60" spans="1:17" x14ac:dyDescent="0.25">
      <c r="A60" s="129" t="str">
        <f>'Paste Current Empower Data Here'!A60</f>
        <v>OT Wages</v>
      </c>
      <c r="B60">
        <f>'Paste Current Empower Data Here'!B60*1</f>
        <v>0</v>
      </c>
      <c r="C60">
        <f>'Paste Current Empower Data Here'!C60*1</f>
        <v>0</v>
      </c>
      <c r="D60">
        <f>'Paste Current Empower Data Here'!D60*1</f>
        <v>0</v>
      </c>
      <c r="E60">
        <f>'Paste Current Empower Data Here'!E60*1</f>
        <v>0</v>
      </c>
      <c r="F60">
        <f>'Paste Current Empower Data Here'!F60*1</f>
        <v>0</v>
      </c>
      <c r="G60">
        <f>'Paste Current Empower Data Here'!G60*1</f>
        <v>0</v>
      </c>
      <c r="H60">
        <f>'Paste Current Empower Data Here'!H60*1</f>
        <v>0</v>
      </c>
      <c r="I60">
        <f>'Paste Current Empower Data Here'!I60*1</f>
        <v>0</v>
      </c>
    </row>
    <row r="61" spans="1:17" x14ac:dyDescent="0.25">
      <c r="A61" s="129" t="str">
        <f>'Paste Current Empower Data Here'!A61</f>
        <v>OT Salary %</v>
      </c>
      <c r="B61">
        <f>'Paste Current Empower Data Here'!B61*1</f>
        <v>0</v>
      </c>
      <c r="C61">
        <f>'Paste Current Empower Data Here'!C61*1</f>
        <v>0</v>
      </c>
      <c r="D61">
        <f>'Paste Current Empower Data Here'!D61*1</f>
        <v>0</v>
      </c>
      <c r="E61">
        <f>'Paste Current Empower Data Here'!E61*1</f>
        <v>0</v>
      </c>
      <c r="F61">
        <f>'Paste Current Empower Data Here'!F61*1</f>
        <v>0</v>
      </c>
      <c r="G61">
        <f>'Paste Current Empower Data Here'!G61*1</f>
        <v>0</v>
      </c>
      <c r="H61">
        <f>'Paste Current Empower Data Here'!H61*1</f>
        <v>0</v>
      </c>
      <c r="I61">
        <f>'Paste Current Empower Data Here'!I61*1</f>
        <v>0</v>
      </c>
    </row>
    <row r="62" spans="1:17" x14ac:dyDescent="0.25">
      <c r="A62" s="129" t="str">
        <f>'Paste Current Empower Data Here'!A62</f>
        <v>Customer Count</v>
      </c>
      <c r="B62">
        <f>'Paste Current Empower Data Here'!B62*1</f>
        <v>0</v>
      </c>
      <c r="C62">
        <f>'Paste Current Empower Data Here'!C62*1</f>
        <v>0</v>
      </c>
      <c r="D62">
        <f>'Paste Current Empower Data Here'!D62*1</f>
        <v>0</v>
      </c>
      <c r="E62">
        <f>'Paste Current Empower Data Here'!E62*1</f>
        <v>0</v>
      </c>
      <c r="F62">
        <f>'Paste Current Empower Data Here'!F62*1</f>
        <v>0</v>
      </c>
      <c r="G62">
        <f>'Paste Current Empower Data Here'!G62*1</f>
        <v>0</v>
      </c>
      <c r="H62">
        <f>'Paste Current Empower Data Here'!H62*1</f>
        <v>0</v>
      </c>
      <c r="I62">
        <f>'Paste Current Empower Data Here'!I62*1</f>
        <v>0</v>
      </c>
    </row>
    <row r="63" spans="1:17" x14ac:dyDescent="0.25">
      <c r="A63" s="129" t="str">
        <f>'Paste Current Empower Data Here'!A63</f>
        <v>LY Customer Count</v>
      </c>
      <c r="B63">
        <f>'Paste Current Empower Data Here'!B63*1</f>
        <v>0</v>
      </c>
      <c r="C63">
        <f>'Paste Current Empower Data Here'!C63*1</f>
        <v>0</v>
      </c>
      <c r="D63">
        <f>'Paste Current Empower Data Here'!D63*1</f>
        <v>0</v>
      </c>
      <c r="E63">
        <f>'Paste Current Empower Data Here'!E63*1</f>
        <v>0</v>
      </c>
      <c r="F63">
        <f>'Paste Current Empower Data Here'!F63*1</f>
        <v>0</v>
      </c>
      <c r="G63">
        <f>'Paste Current Empower Data Here'!G63*1</f>
        <v>0</v>
      </c>
      <c r="H63">
        <f>'Paste Current Empower Data Here'!H63*1</f>
        <v>0</v>
      </c>
      <c r="I63">
        <f>'Paste Current Empower Data Here'!I63*1</f>
        <v>0</v>
      </c>
    </row>
    <row r="64" spans="1:17" x14ac:dyDescent="0.25">
      <c r="A64" s="129">
        <f>'Paste Current Empower Data Here'!A64</f>
        <v>0</v>
      </c>
      <c r="B64">
        <f>'Paste Current Empower Data Here'!B64*1</f>
        <v>0</v>
      </c>
      <c r="C64">
        <f>'Paste Current Empower Data Here'!C64*1</f>
        <v>0</v>
      </c>
      <c r="D64">
        <f>'Paste Current Empower Data Here'!D64*1</f>
        <v>0</v>
      </c>
      <c r="E64">
        <f>'Paste Current Empower Data Here'!E64*1</f>
        <v>0</v>
      </c>
      <c r="F64">
        <f>'Paste Current Empower Data Here'!F64*1</f>
        <v>0</v>
      </c>
      <c r="G64">
        <f>'Paste Current Empower Data Here'!G64*1</f>
        <v>0</v>
      </c>
      <c r="H64">
        <f>'Paste Current Empower Data Here'!H64*1</f>
        <v>0</v>
      </c>
      <c r="I64">
        <f>'Paste Current Empower Data Here'!I64*1</f>
        <v>0</v>
      </c>
    </row>
    <row r="65" spans="1:17" x14ac:dyDescent="0.25">
      <c r="A65" s="129" t="str">
        <f>'Paste Current Empower Data Here'!A65</f>
        <v>304 Pharmacy</v>
      </c>
      <c r="B65">
        <f>'Paste Current Empower Data Here'!B65*1</f>
        <v>0</v>
      </c>
      <c r="C65">
        <f>'Paste Current Empower Data Here'!C65*1</f>
        <v>0</v>
      </c>
      <c r="D65">
        <f>'Paste Current Empower Data Here'!D65*1</f>
        <v>0</v>
      </c>
      <c r="E65">
        <f>'Paste Current Empower Data Here'!E65*1</f>
        <v>0</v>
      </c>
      <c r="F65">
        <f>'Paste Current Empower Data Here'!F65*1</f>
        <v>0</v>
      </c>
      <c r="G65">
        <f>'Paste Current Empower Data Here'!G65*1</f>
        <v>0</v>
      </c>
      <c r="H65">
        <f>'Paste Current Empower Data Here'!H65*1</f>
        <v>0</v>
      </c>
      <c r="I65">
        <f>'Paste Current Empower Data Here'!I65*1</f>
        <v>0</v>
      </c>
    </row>
    <row r="66" spans="1:17" x14ac:dyDescent="0.25">
      <c r="A66" s="129" t="str">
        <f>'Paste Current Empower Data Here'!A66</f>
        <v>System Frc Sales</v>
      </c>
      <c r="B66">
        <f>'Paste Current Empower Data Here'!B66*1</f>
        <v>45351</v>
      </c>
      <c r="C66">
        <f>'Paste Current Empower Data Here'!C66*1</f>
        <v>3878</v>
      </c>
      <c r="D66">
        <f>'Paste Current Empower Data Here'!D66*1</f>
        <v>3374</v>
      </c>
      <c r="E66">
        <f>'Paste Current Empower Data Here'!E66*1</f>
        <v>9041</v>
      </c>
      <c r="F66">
        <f>'Paste Current Empower Data Here'!F66*1</f>
        <v>7731</v>
      </c>
      <c r="G66">
        <f>'Paste Current Empower Data Here'!G66*1</f>
        <v>7643</v>
      </c>
      <c r="H66">
        <f>'Paste Current Empower Data Here'!H66*1</f>
        <v>7187</v>
      </c>
      <c r="I66">
        <f>'Paste Current Empower Data Here'!I66*1</f>
        <v>6496</v>
      </c>
    </row>
    <row r="67" spans="1:17" x14ac:dyDescent="0.25">
      <c r="A67" s="129" t="str">
        <f>'Paste Current Empower Data Here'!A67</f>
        <v>Target Sales</v>
      </c>
      <c r="B67">
        <f>'Paste Current Empower Data Here'!B67*1</f>
        <v>53565</v>
      </c>
      <c r="C67">
        <f>'Paste Current Empower Data Here'!C67*1</f>
        <v>4581</v>
      </c>
      <c r="D67">
        <f>'Paste Current Empower Data Here'!D67*1</f>
        <v>3985</v>
      </c>
      <c r="E67">
        <f>'Paste Current Empower Data Here'!E67*1</f>
        <v>10679</v>
      </c>
      <c r="F67">
        <f>'Paste Current Empower Data Here'!F67*1</f>
        <v>9131</v>
      </c>
      <c r="G67">
        <f>'Paste Current Empower Data Here'!G67*1</f>
        <v>9028</v>
      </c>
      <c r="H67">
        <f>'Paste Current Empower Data Here'!H67*1</f>
        <v>8489</v>
      </c>
      <c r="I67">
        <f>'Paste Current Empower Data Here'!I67*1</f>
        <v>7673</v>
      </c>
      <c r="K67" t="str">
        <f>K$4</f>
        <v>Sunday</v>
      </c>
      <c r="L67" t="str">
        <f t="shared" ref="L67:Q67" si="9">L$4</f>
        <v>Monday</v>
      </c>
      <c r="M67" t="str">
        <f t="shared" si="9"/>
        <v>Tuesday</v>
      </c>
      <c r="N67" t="str">
        <f t="shared" si="9"/>
        <v>Wednesday</v>
      </c>
      <c r="O67" t="str">
        <f t="shared" si="9"/>
        <v>Thursday</v>
      </c>
      <c r="P67" t="str">
        <f t="shared" si="9"/>
        <v>Friday</v>
      </c>
      <c r="Q67" t="str">
        <f t="shared" si="9"/>
        <v>Saturday</v>
      </c>
    </row>
    <row r="68" spans="1:17" x14ac:dyDescent="0.25">
      <c r="A68" s="129" t="str">
        <f>'Paste Current Empower Data Here'!A68</f>
        <v>Actual Sales</v>
      </c>
      <c r="B68">
        <f>'Paste Current Empower Data Here'!B68*1</f>
        <v>1242</v>
      </c>
      <c r="C68">
        <f>'Paste Current Empower Data Here'!C68*1</f>
        <v>1242</v>
      </c>
      <c r="D68">
        <f>'Paste Current Empower Data Here'!D68*1</f>
        <v>0</v>
      </c>
      <c r="E68">
        <f>'Paste Current Empower Data Here'!E68*1</f>
        <v>0</v>
      </c>
      <c r="F68">
        <f>'Paste Current Empower Data Here'!F68*1</f>
        <v>0</v>
      </c>
      <c r="G68">
        <f>'Paste Current Empower Data Here'!G68*1</f>
        <v>0</v>
      </c>
      <c r="H68">
        <f>'Paste Current Empower Data Here'!H68*1</f>
        <v>0</v>
      </c>
      <c r="I68">
        <f>'Paste Current Empower Data Here'!I68*1</f>
        <v>0</v>
      </c>
      <c r="K68">
        <f>B68</f>
        <v>1242</v>
      </c>
      <c r="L68">
        <f>C68+SUM(D67:I67)</f>
        <v>50227</v>
      </c>
      <c r="M68">
        <f>SUM(C68:D68)+SUM(E67:I67)</f>
        <v>46242</v>
      </c>
      <c r="N68">
        <f>SUM(C68:E68)+SUM(F67:I67)</f>
        <v>35563</v>
      </c>
      <c r="O68">
        <f>SUM(C68:F68)+SUM(G67:I67)</f>
        <v>26432</v>
      </c>
      <c r="P68">
        <f>SUM(C68:G68)+SUM(H67:I67)</f>
        <v>17404</v>
      </c>
      <c r="Q68">
        <f>SUM(C68:H68)+I67</f>
        <v>8915</v>
      </c>
    </row>
    <row r="69" spans="1:17" x14ac:dyDescent="0.25">
      <c r="A69" s="129" t="str">
        <f>'Paste Current Empower Data Here'!A69</f>
        <v>Last Year Sales</v>
      </c>
      <c r="B69">
        <f>'Paste Current Empower Data Here'!B69*1</f>
        <v>55331</v>
      </c>
      <c r="C69">
        <f>'Paste Current Empower Data Here'!C69*1</f>
        <v>3924</v>
      </c>
      <c r="D69">
        <f>'Paste Current Empower Data Here'!D69*1</f>
        <v>9408</v>
      </c>
      <c r="E69">
        <f>'Paste Current Empower Data Here'!E69*1</f>
        <v>6202</v>
      </c>
      <c r="F69">
        <f>'Paste Current Empower Data Here'!F69*1</f>
        <v>13684</v>
      </c>
      <c r="G69">
        <f>'Paste Current Empower Data Here'!G69*1</f>
        <v>7254</v>
      </c>
      <c r="H69">
        <f>'Paste Current Empower Data Here'!H69*1</f>
        <v>8992</v>
      </c>
      <c r="I69">
        <f>'Paste Current Empower Data Here'!I69*1</f>
        <v>5868</v>
      </c>
    </row>
    <row r="70" spans="1:17" x14ac:dyDescent="0.25">
      <c r="A70" s="129" t="str">
        <f>'Paste Current Empower Data Here'!A70</f>
        <v>Act vs LY Sales %</v>
      </c>
      <c r="B70">
        <f>'Paste Current Empower Data Here'!B70*1</f>
        <v>-0.97750000000000004</v>
      </c>
      <c r="C70">
        <f>'Paste Current Empower Data Here'!C70*1</f>
        <v>-0.68340000000000001</v>
      </c>
      <c r="D70">
        <f>'Paste Current Empower Data Here'!D70*1</f>
        <v>0</v>
      </c>
      <c r="E70">
        <f>'Paste Current Empower Data Here'!E70*1</f>
        <v>0</v>
      </c>
      <c r="F70">
        <f>'Paste Current Empower Data Here'!F70*1</f>
        <v>0</v>
      </c>
      <c r="G70">
        <f>'Paste Current Empower Data Here'!G70*1</f>
        <v>0</v>
      </c>
      <c r="H70">
        <f>'Paste Current Empower Data Here'!H70*1</f>
        <v>0</v>
      </c>
      <c r="I70">
        <f>'Paste Current Empower Data Here'!I70*1</f>
        <v>0</v>
      </c>
    </row>
    <row r="71" spans="1:17" x14ac:dyDescent="0.25">
      <c r="A71" s="129" t="str">
        <f>'Paste Current Empower Data Here'!A71</f>
        <v>Target Hours</v>
      </c>
      <c r="B71">
        <f>'Paste Current Empower Data Here'!B71*1</f>
        <v>177</v>
      </c>
      <c r="C71">
        <f>'Paste Current Empower Data Here'!C71*1</f>
        <v>28</v>
      </c>
      <c r="D71">
        <f>'Paste Current Empower Data Here'!D71*1</f>
        <v>28</v>
      </c>
      <c r="E71">
        <f>'Paste Current Empower Data Here'!E71*1</f>
        <v>19</v>
      </c>
      <c r="F71">
        <f>'Paste Current Empower Data Here'!F71*1</f>
        <v>28</v>
      </c>
      <c r="G71">
        <f>'Paste Current Empower Data Here'!G71*1</f>
        <v>19</v>
      </c>
      <c r="H71">
        <f>'Paste Current Empower Data Here'!H71*1</f>
        <v>28</v>
      </c>
      <c r="I71">
        <f>'Paste Current Empower Data Here'!I71*1</f>
        <v>28</v>
      </c>
    </row>
    <row r="72" spans="1:17" x14ac:dyDescent="0.25">
      <c r="A72" s="129" t="str">
        <f>'Paste Current Empower Data Here'!A72</f>
        <v>Scheduled Hours</v>
      </c>
      <c r="B72">
        <f>'Paste Current Empower Data Here'!B72*1</f>
        <v>190</v>
      </c>
      <c r="C72">
        <f>'Paste Current Empower Data Here'!C72*1</f>
        <v>12</v>
      </c>
      <c r="D72">
        <f>'Paste Current Empower Data Here'!D72*1</f>
        <v>34</v>
      </c>
      <c r="E72">
        <f>'Paste Current Empower Data Here'!E72*1</f>
        <v>34</v>
      </c>
      <c r="F72">
        <f>'Paste Current Empower Data Here'!F72*1</f>
        <v>32</v>
      </c>
      <c r="G72">
        <f>'Paste Current Empower Data Here'!G72*1</f>
        <v>28</v>
      </c>
      <c r="H72">
        <f>'Paste Current Empower Data Here'!H72*1</f>
        <v>34</v>
      </c>
      <c r="I72">
        <f>'Paste Current Empower Data Here'!I72*1</f>
        <v>16</v>
      </c>
      <c r="K72" t="str">
        <f>K$4</f>
        <v>Sunday</v>
      </c>
      <c r="L72" t="str">
        <f t="shared" ref="L72:Q72" si="10">L$4</f>
        <v>Monday</v>
      </c>
      <c r="M72" t="str">
        <f t="shared" si="10"/>
        <v>Tuesday</v>
      </c>
      <c r="N72" t="str">
        <f t="shared" si="10"/>
        <v>Wednesday</v>
      </c>
      <c r="O72" t="str">
        <f t="shared" si="10"/>
        <v>Thursday</v>
      </c>
      <c r="P72" t="str">
        <f t="shared" si="10"/>
        <v>Friday</v>
      </c>
      <c r="Q72" t="str">
        <f t="shared" si="10"/>
        <v>Saturday</v>
      </c>
    </row>
    <row r="73" spans="1:17" x14ac:dyDescent="0.25">
      <c r="A73" s="129" t="str">
        <f>'Paste Current Empower Data Here'!A73</f>
        <v>Calculated Hours</v>
      </c>
      <c r="B73">
        <f>'Paste Current Empower Data Here'!B73*1</f>
        <v>13</v>
      </c>
      <c r="C73">
        <f>'Paste Current Empower Data Here'!C73*1</f>
        <v>13</v>
      </c>
      <c r="D73">
        <f>'Paste Current Empower Data Here'!D73*1</f>
        <v>0</v>
      </c>
      <c r="E73">
        <f>'Paste Current Empower Data Here'!E73*1</f>
        <v>0</v>
      </c>
      <c r="F73">
        <f>'Paste Current Empower Data Here'!F73*1</f>
        <v>0</v>
      </c>
      <c r="G73">
        <f>'Paste Current Empower Data Here'!G73*1</f>
        <v>0</v>
      </c>
      <c r="H73">
        <f>'Paste Current Empower Data Here'!H73*1</f>
        <v>0</v>
      </c>
      <c r="I73">
        <f>'Paste Current Empower Data Here'!I73*1</f>
        <v>0</v>
      </c>
      <c r="K73" s="232">
        <f>B73</f>
        <v>13</v>
      </c>
      <c r="L73" s="232">
        <f>C73+SUM(D72:I72)</f>
        <v>191</v>
      </c>
      <c r="M73" s="232">
        <f>SUM(C73:D73)+SUM(E72:I72)</f>
        <v>157</v>
      </c>
      <c r="N73" s="232">
        <f>SUM(C73:E73)+SUM(F72:I72)</f>
        <v>123</v>
      </c>
      <c r="O73" s="232">
        <f>SUM(C73:F73)+SUM(G72:I72)</f>
        <v>91</v>
      </c>
      <c r="P73" s="232">
        <f>SUM(C73:G73)+SUM(H72:I72)</f>
        <v>63</v>
      </c>
      <c r="Q73" s="232">
        <f>SUM(C73:H73)+I72</f>
        <v>29</v>
      </c>
    </row>
    <row r="74" spans="1:17" x14ac:dyDescent="0.25">
      <c r="A74" s="129" t="str">
        <f>'Paste Current Empower Data Here'!A74</f>
        <v>Target Salary %</v>
      </c>
      <c r="B74">
        <f>'Paste Current Empower Data Here'!B74*1</f>
        <v>0.13550000000000001</v>
      </c>
      <c r="C74">
        <f>'Paste Current Empower Data Here'!C74*1</f>
        <v>0.2525</v>
      </c>
      <c r="D74">
        <f>'Paste Current Empower Data Here'!D74*1</f>
        <v>0.28510000000000002</v>
      </c>
      <c r="E74">
        <f>'Paste Current Empower Data Here'!E74*1</f>
        <v>7.2800000000000004E-2</v>
      </c>
      <c r="F74">
        <f>'Paste Current Empower Data Here'!F74*1</f>
        <v>0.1244</v>
      </c>
      <c r="G74">
        <f>'Paste Current Empower Data Here'!G74*1</f>
        <v>8.6199999999999999E-2</v>
      </c>
      <c r="H74">
        <f>'Paste Current Empower Data Here'!H74*1</f>
        <v>0.1338</v>
      </c>
      <c r="I74">
        <f>'Paste Current Empower Data Here'!I74*1</f>
        <v>0.14810000000000001</v>
      </c>
    </row>
    <row r="75" spans="1:17" x14ac:dyDescent="0.25">
      <c r="A75" s="129" t="str">
        <f>'Paste Current Empower Data Here'!A75</f>
        <v>Scheduled Salary %</v>
      </c>
      <c r="B75">
        <f>'Paste Current Empower Data Here'!B75*1</f>
        <v>0.1368</v>
      </c>
      <c r="C75">
        <f>'Paste Current Empower Data Here'!C75*1</f>
        <v>0.1353</v>
      </c>
      <c r="D75">
        <f>'Paste Current Empower Data Here'!D75*1</f>
        <v>0.30959999999999999</v>
      </c>
      <c r="E75">
        <f>'Paste Current Empower Data Here'!E75*1</f>
        <v>0.1108</v>
      </c>
      <c r="F75">
        <f>'Paste Current Empower Data Here'!F75*1</f>
        <v>0.14549999999999999</v>
      </c>
      <c r="G75">
        <f>'Paste Current Empower Data Here'!G75*1</f>
        <v>0.12139999999999999</v>
      </c>
      <c r="H75">
        <f>'Paste Current Empower Data Here'!H75*1</f>
        <v>0.13789999999999999</v>
      </c>
      <c r="I75">
        <f>'Paste Current Empower Data Here'!I75*1</f>
        <v>9.0800000000000006E-2</v>
      </c>
    </row>
    <row r="76" spans="1:17" x14ac:dyDescent="0.25">
      <c r="A76" s="129" t="str">
        <f>'Paste Current Empower Data Here'!A76</f>
        <v>Calculated Salary %</v>
      </c>
      <c r="B76">
        <f>'Paste Current Empower Data Here'!B76*1</f>
        <v>0.51829999999999998</v>
      </c>
      <c r="C76">
        <f>'Paste Current Empower Data Here'!C76*1</f>
        <v>0.51829999999999998</v>
      </c>
      <c r="D76">
        <f>'Paste Current Empower Data Here'!D76*1</f>
        <v>0</v>
      </c>
      <c r="E76">
        <f>'Paste Current Empower Data Here'!E76*1</f>
        <v>0</v>
      </c>
      <c r="F76">
        <f>'Paste Current Empower Data Here'!F76*1</f>
        <v>0</v>
      </c>
      <c r="G76">
        <f>'Paste Current Empower Data Here'!G76*1</f>
        <v>0</v>
      </c>
      <c r="H76">
        <f>'Paste Current Empower Data Here'!H76*1</f>
        <v>0</v>
      </c>
      <c r="I76">
        <f>'Paste Current Empower Data Here'!I76*1</f>
        <v>0</v>
      </c>
    </row>
    <row r="77" spans="1:17" x14ac:dyDescent="0.25">
      <c r="A77" s="129" t="str">
        <f>'Paste Current Empower Data Here'!A77</f>
        <v>Target Wages</v>
      </c>
      <c r="B77">
        <f>'Paste Current Empower Data Here'!B77*1</f>
        <v>7257</v>
      </c>
      <c r="C77">
        <f>'Paste Current Empower Data Here'!C77*1</f>
        <v>1157</v>
      </c>
      <c r="D77">
        <f>'Paste Current Empower Data Here'!D77*1</f>
        <v>1136</v>
      </c>
      <c r="E77">
        <f>'Paste Current Empower Data Here'!E77*1</f>
        <v>778</v>
      </c>
      <c r="F77">
        <f>'Paste Current Empower Data Here'!F77*1</f>
        <v>1136</v>
      </c>
      <c r="G77">
        <f>'Paste Current Empower Data Here'!G77*1</f>
        <v>778</v>
      </c>
      <c r="H77">
        <f>'Paste Current Empower Data Here'!H77*1</f>
        <v>1136</v>
      </c>
      <c r="I77">
        <f>'Paste Current Empower Data Here'!I77*1</f>
        <v>1136</v>
      </c>
    </row>
    <row r="78" spans="1:17" x14ac:dyDescent="0.25">
      <c r="A78" s="129" t="str">
        <f>'Paste Current Empower Data Here'!A78</f>
        <v>Scheduled Wages</v>
      </c>
      <c r="B78">
        <f>'Paste Current Empower Data Here'!B78*1</f>
        <v>7329</v>
      </c>
      <c r="C78">
        <f>'Paste Current Empower Data Here'!C78*1</f>
        <v>620</v>
      </c>
      <c r="D78">
        <f>'Paste Current Empower Data Here'!D78*1</f>
        <v>1234</v>
      </c>
      <c r="E78">
        <f>'Paste Current Empower Data Here'!E78*1</f>
        <v>1183</v>
      </c>
      <c r="F78">
        <f>'Paste Current Empower Data Here'!F78*1</f>
        <v>1329</v>
      </c>
      <c r="G78">
        <f>'Paste Current Empower Data Here'!G78*1</f>
        <v>1096</v>
      </c>
      <c r="H78">
        <f>'Paste Current Empower Data Here'!H78*1</f>
        <v>1170</v>
      </c>
      <c r="I78">
        <f>'Paste Current Empower Data Here'!I78*1</f>
        <v>697</v>
      </c>
      <c r="K78" t="str">
        <f>K$4</f>
        <v>Sunday</v>
      </c>
      <c r="L78" t="str">
        <f t="shared" ref="L78:Q78" si="11">L$4</f>
        <v>Monday</v>
      </c>
      <c r="M78" t="str">
        <f t="shared" si="11"/>
        <v>Tuesday</v>
      </c>
      <c r="N78" t="str">
        <f t="shared" si="11"/>
        <v>Wednesday</v>
      </c>
      <c r="O78" t="str">
        <f t="shared" si="11"/>
        <v>Thursday</v>
      </c>
      <c r="P78" t="str">
        <f t="shared" si="11"/>
        <v>Friday</v>
      </c>
      <c r="Q78" t="str">
        <f t="shared" si="11"/>
        <v>Saturday</v>
      </c>
    </row>
    <row r="79" spans="1:17" x14ac:dyDescent="0.25">
      <c r="A79" s="129" t="str">
        <f>'Paste Current Empower Data Here'!A79</f>
        <v>Calculated Wages</v>
      </c>
      <c r="B79">
        <f>'Paste Current Empower Data Here'!B79*1</f>
        <v>644</v>
      </c>
      <c r="C79">
        <f>'Paste Current Empower Data Here'!C79*1</f>
        <v>644</v>
      </c>
      <c r="D79">
        <f>'Paste Current Empower Data Here'!D79*1</f>
        <v>0</v>
      </c>
      <c r="E79">
        <f>'Paste Current Empower Data Here'!E79*1</f>
        <v>0</v>
      </c>
      <c r="F79">
        <f>'Paste Current Empower Data Here'!F79*1</f>
        <v>0</v>
      </c>
      <c r="G79">
        <f>'Paste Current Empower Data Here'!G79*1</f>
        <v>0</v>
      </c>
      <c r="H79">
        <f>'Paste Current Empower Data Here'!H79*1</f>
        <v>0</v>
      </c>
      <c r="I79">
        <f>'Paste Current Empower Data Here'!I79*1</f>
        <v>0</v>
      </c>
      <c r="K79" s="417">
        <f>B79</f>
        <v>644</v>
      </c>
      <c r="L79">
        <f>C79+SUM(D78:I78)</f>
        <v>7353</v>
      </c>
      <c r="M79">
        <f>SUM(C79:D79)+SUM(E78:I78)</f>
        <v>6119</v>
      </c>
      <c r="N79">
        <f>SUM(C79:E79)+SUM(F78:I78)</f>
        <v>4936</v>
      </c>
      <c r="O79">
        <f>SUM(C79:F79)+SUM(G78:I78)</f>
        <v>3607</v>
      </c>
      <c r="P79">
        <f>SUM(C79:G79)+SUM(H78:I78)</f>
        <v>2511</v>
      </c>
      <c r="Q79">
        <f>SUM(C79:H79)+I78</f>
        <v>1341</v>
      </c>
    </row>
    <row r="80" spans="1:17" x14ac:dyDescent="0.25">
      <c r="A80" s="129" t="str">
        <f>'Paste Current Empower Data Here'!A80</f>
        <v>OT Hours</v>
      </c>
      <c r="B80">
        <f>'Paste Current Empower Data Here'!B80*1</f>
        <v>0</v>
      </c>
      <c r="C80">
        <f>'Paste Current Empower Data Here'!C80*1</f>
        <v>0</v>
      </c>
      <c r="D80">
        <f>'Paste Current Empower Data Here'!D80*1</f>
        <v>0</v>
      </c>
      <c r="E80">
        <f>'Paste Current Empower Data Here'!E80*1</f>
        <v>0</v>
      </c>
      <c r="F80">
        <f>'Paste Current Empower Data Here'!F80*1</f>
        <v>0</v>
      </c>
      <c r="G80">
        <f>'Paste Current Empower Data Here'!G80*1</f>
        <v>0</v>
      </c>
      <c r="H80">
        <f>'Paste Current Empower Data Here'!H80*1</f>
        <v>0</v>
      </c>
      <c r="I80">
        <f>'Paste Current Empower Data Here'!I80*1</f>
        <v>0</v>
      </c>
    </row>
    <row r="81" spans="1:19" x14ac:dyDescent="0.25">
      <c r="A81" s="129" t="str">
        <f>'Paste Current Empower Data Here'!A81</f>
        <v>OT Wages</v>
      </c>
      <c r="B81">
        <f>'Paste Current Empower Data Here'!B81*1</f>
        <v>0</v>
      </c>
      <c r="C81">
        <f>'Paste Current Empower Data Here'!C81*1</f>
        <v>0</v>
      </c>
      <c r="D81">
        <f>'Paste Current Empower Data Here'!D81*1</f>
        <v>0</v>
      </c>
      <c r="E81">
        <f>'Paste Current Empower Data Here'!E81*1</f>
        <v>0</v>
      </c>
      <c r="F81">
        <f>'Paste Current Empower Data Here'!F81*1</f>
        <v>0</v>
      </c>
      <c r="G81">
        <f>'Paste Current Empower Data Here'!G81*1</f>
        <v>0</v>
      </c>
      <c r="H81">
        <f>'Paste Current Empower Data Here'!H81*1</f>
        <v>0</v>
      </c>
      <c r="I81">
        <f>'Paste Current Empower Data Here'!I81*1</f>
        <v>0</v>
      </c>
    </row>
    <row r="82" spans="1:19" x14ac:dyDescent="0.25">
      <c r="A82" s="129" t="str">
        <f>'Paste Current Empower Data Here'!A82</f>
        <v>OT Salary %</v>
      </c>
      <c r="B82">
        <f>'Paste Current Empower Data Here'!B82*1</f>
        <v>0</v>
      </c>
      <c r="C82">
        <f>'Paste Current Empower Data Here'!C82*1</f>
        <v>0</v>
      </c>
      <c r="D82">
        <f>'Paste Current Empower Data Here'!D82*1</f>
        <v>0</v>
      </c>
      <c r="E82">
        <f>'Paste Current Empower Data Here'!E82*1</f>
        <v>0</v>
      </c>
      <c r="F82">
        <f>'Paste Current Empower Data Here'!F82*1</f>
        <v>0</v>
      </c>
      <c r="G82">
        <f>'Paste Current Empower Data Here'!G82*1</f>
        <v>0</v>
      </c>
      <c r="H82">
        <f>'Paste Current Empower Data Here'!H82*1</f>
        <v>0</v>
      </c>
      <c r="I82">
        <f>'Paste Current Empower Data Here'!I82*1</f>
        <v>0</v>
      </c>
    </row>
    <row r="83" spans="1:19" x14ac:dyDescent="0.25">
      <c r="A83" s="129" t="str">
        <f>'Paste Current Empower Data Here'!A83</f>
        <v>Customer Count</v>
      </c>
      <c r="B83">
        <f>'Paste Current Empower Data Here'!B83*1</f>
        <v>33</v>
      </c>
      <c r="C83">
        <f>'Paste Current Empower Data Here'!C83*1</f>
        <v>33</v>
      </c>
      <c r="D83">
        <f>'Paste Current Empower Data Here'!D83*1</f>
        <v>0</v>
      </c>
      <c r="E83">
        <f>'Paste Current Empower Data Here'!E83*1</f>
        <v>0</v>
      </c>
      <c r="F83">
        <f>'Paste Current Empower Data Here'!F83*1</f>
        <v>0</v>
      </c>
      <c r="G83">
        <f>'Paste Current Empower Data Here'!G83*1</f>
        <v>0</v>
      </c>
      <c r="H83">
        <f>'Paste Current Empower Data Here'!H83*1</f>
        <v>0</v>
      </c>
      <c r="I83">
        <f>'Paste Current Empower Data Here'!I83*1</f>
        <v>0</v>
      </c>
    </row>
    <row r="84" spans="1:19" x14ac:dyDescent="0.25">
      <c r="A84" s="129" t="str">
        <f>'Paste Current Empower Data Here'!A84</f>
        <v>LY Customer Count</v>
      </c>
      <c r="B84">
        <f>'Paste Current Empower Data Here'!B84*1</f>
        <v>0</v>
      </c>
      <c r="C84">
        <f>'Paste Current Empower Data Here'!C84*1</f>
        <v>0</v>
      </c>
      <c r="D84">
        <f>'Paste Current Empower Data Here'!D84*1</f>
        <v>0</v>
      </c>
      <c r="E84">
        <f>'Paste Current Empower Data Here'!E84*1</f>
        <v>0</v>
      </c>
      <c r="F84">
        <f>'Paste Current Empower Data Here'!F84*1</f>
        <v>0</v>
      </c>
      <c r="G84">
        <f>'Paste Current Empower Data Here'!G84*1</f>
        <v>0</v>
      </c>
      <c r="H84">
        <f>'Paste Current Empower Data Here'!H84*1</f>
        <v>0</v>
      </c>
      <c r="I84">
        <f>'Paste Current Empower Data Here'!I84*1</f>
        <v>0</v>
      </c>
    </row>
    <row r="85" spans="1:19" x14ac:dyDescent="0.25">
      <c r="A85" s="129">
        <f>'Paste Current Empower Data Here'!A85</f>
        <v>0</v>
      </c>
      <c r="B85">
        <f>'Paste Current Empower Data Here'!B85*1</f>
        <v>0</v>
      </c>
      <c r="C85">
        <f>'Paste Current Empower Data Here'!C85*1</f>
        <v>0</v>
      </c>
      <c r="D85">
        <f>'Paste Current Empower Data Here'!D85*1</f>
        <v>0</v>
      </c>
      <c r="E85">
        <f>'Paste Current Empower Data Here'!E85*1</f>
        <v>0</v>
      </c>
      <c r="F85">
        <f>'Paste Current Empower Data Here'!F85*1</f>
        <v>0</v>
      </c>
      <c r="G85">
        <f>'Paste Current Empower Data Here'!G85*1</f>
        <v>0</v>
      </c>
      <c r="H85">
        <f>'Paste Current Empower Data Here'!H85*1</f>
        <v>0</v>
      </c>
      <c r="I85">
        <f>'Paste Current Empower Data Here'!I85*1</f>
        <v>0</v>
      </c>
    </row>
    <row r="86" spans="1:19" x14ac:dyDescent="0.25">
      <c r="A86" s="129" t="str">
        <f>'Paste Current Empower Data Here'!A86</f>
        <v>306 Food Service</v>
      </c>
      <c r="B86">
        <f>'Paste Current Empower Data Here'!B86*1</f>
        <v>0</v>
      </c>
      <c r="C86">
        <f>'Paste Current Empower Data Here'!C86*1</f>
        <v>0</v>
      </c>
      <c r="D86">
        <f>'Paste Current Empower Data Here'!D86*1</f>
        <v>0</v>
      </c>
      <c r="E86">
        <f>'Paste Current Empower Data Here'!E86*1</f>
        <v>0</v>
      </c>
      <c r="F86">
        <f>'Paste Current Empower Data Here'!F86*1</f>
        <v>0</v>
      </c>
      <c r="G86">
        <f>'Paste Current Empower Data Here'!G86*1</f>
        <v>0</v>
      </c>
      <c r="H86">
        <f>'Paste Current Empower Data Here'!H86*1</f>
        <v>0</v>
      </c>
      <c r="I86">
        <f>'Paste Current Empower Data Here'!I86*1</f>
        <v>0</v>
      </c>
    </row>
    <row r="87" spans="1:19" x14ac:dyDescent="0.25">
      <c r="A87" s="129" t="str">
        <f>'Paste Current Empower Data Here'!A87</f>
        <v>System Frc Sales</v>
      </c>
      <c r="B87">
        <f>'Paste Current Empower Data Here'!B87*1</f>
        <v>0</v>
      </c>
      <c r="C87">
        <f>'Paste Current Empower Data Here'!C87*1</f>
        <v>0</v>
      </c>
      <c r="D87">
        <f>'Paste Current Empower Data Here'!D87*1</f>
        <v>0</v>
      </c>
      <c r="E87">
        <f>'Paste Current Empower Data Here'!E87*1</f>
        <v>0</v>
      </c>
      <c r="F87">
        <f>'Paste Current Empower Data Here'!F87*1</f>
        <v>0</v>
      </c>
      <c r="G87">
        <f>'Paste Current Empower Data Here'!G87*1</f>
        <v>0</v>
      </c>
      <c r="H87">
        <f>'Paste Current Empower Data Here'!H87*1</f>
        <v>0</v>
      </c>
      <c r="I87">
        <f>'Paste Current Empower Data Here'!I87*1</f>
        <v>0</v>
      </c>
    </row>
    <row r="88" spans="1:19" x14ac:dyDescent="0.25">
      <c r="A88" s="129" t="str">
        <f>'Paste Current Empower Data Here'!A88</f>
        <v>Target Sales</v>
      </c>
      <c r="B88">
        <f>'Paste Current Empower Data Here'!B88*1</f>
        <v>14500</v>
      </c>
      <c r="C88">
        <f>'Paste Current Empower Data Here'!C88*1</f>
        <v>2071</v>
      </c>
      <c r="D88">
        <f>'Paste Current Empower Data Here'!D88*1</f>
        <v>2071</v>
      </c>
      <c r="E88">
        <f>'Paste Current Empower Data Here'!E88*1</f>
        <v>2071</v>
      </c>
      <c r="F88">
        <f>'Paste Current Empower Data Here'!F88*1</f>
        <v>2071</v>
      </c>
      <c r="G88">
        <f>'Paste Current Empower Data Here'!G88*1</f>
        <v>2071</v>
      </c>
      <c r="H88">
        <f>'Paste Current Empower Data Here'!H88*1</f>
        <v>2071</v>
      </c>
      <c r="I88">
        <f>'Paste Current Empower Data Here'!I88*1</f>
        <v>2071</v>
      </c>
      <c r="K88" t="str">
        <f>K$4</f>
        <v>Sunday</v>
      </c>
      <c r="L88" t="str">
        <f t="shared" ref="L88:Q88" si="12">L$4</f>
        <v>Monday</v>
      </c>
      <c r="M88" t="str">
        <f t="shared" si="12"/>
        <v>Tuesday</v>
      </c>
      <c r="N88" t="str">
        <f t="shared" si="12"/>
        <v>Wednesday</v>
      </c>
      <c r="O88" t="str">
        <f t="shared" si="12"/>
        <v>Thursday</v>
      </c>
      <c r="P88" t="str">
        <f t="shared" si="12"/>
        <v>Friday</v>
      </c>
      <c r="Q88" t="str">
        <f t="shared" si="12"/>
        <v>Saturday</v>
      </c>
    </row>
    <row r="89" spans="1:19" x14ac:dyDescent="0.25">
      <c r="A89" s="129" t="str">
        <f>'Paste Current Empower Data Here'!A89</f>
        <v>Actual Sales</v>
      </c>
      <c r="B89">
        <f>'Paste Current Empower Data Here'!B89*1</f>
        <v>2386</v>
      </c>
      <c r="C89">
        <f>'Paste Current Empower Data Here'!C89*1</f>
        <v>2386</v>
      </c>
      <c r="D89">
        <f>'Paste Current Empower Data Here'!D89*1</f>
        <v>0</v>
      </c>
      <c r="E89">
        <f>'Paste Current Empower Data Here'!E89*1</f>
        <v>0</v>
      </c>
      <c r="F89">
        <f>'Paste Current Empower Data Here'!F89*1</f>
        <v>0</v>
      </c>
      <c r="G89">
        <f>'Paste Current Empower Data Here'!G89*1</f>
        <v>0</v>
      </c>
      <c r="H89">
        <f>'Paste Current Empower Data Here'!H89*1</f>
        <v>0</v>
      </c>
      <c r="I89">
        <f>'Paste Current Empower Data Here'!I89*1</f>
        <v>0</v>
      </c>
      <c r="K89">
        <f>B89</f>
        <v>2386</v>
      </c>
      <c r="L89">
        <f>C89+SUM(D88:I88)</f>
        <v>14812</v>
      </c>
      <c r="M89">
        <f>SUM(C89:D89)+SUM(E88:I88)</f>
        <v>12741</v>
      </c>
      <c r="N89">
        <f>SUM(C89:E89)+SUM(F88:I88)</f>
        <v>10670</v>
      </c>
      <c r="O89">
        <f>SUM(C89:F89)+SUM(G88:I88)</f>
        <v>8599</v>
      </c>
      <c r="P89">
        <f>SUM(C89:G89)+SUM(H88:I88)</f>
        <v>6528</v>
      </c>
      <c r="Q89">
        <f>SUM(C89:H89)+I88</f>
        <v>4457</v>
      </c>
    </row>
    <row r="90" spans="1:19" x14ac:dyDescent="0.25">
      <c r="A90" s="129" t="str">
        <f>'Paste Current Empower Data Here'!A90</f>
        <v>Last Year Sales</v>
      </c>
      <c r="B90">
        <f>'Paste Current Empower Data Here'!B90*1</f>
        <v>0</v>
      </c>
      <c r="C90">
        <f>'Paste Current Empower Data Here'!C90*1</f>
        <v>0</v>
      </c>
      <c r="D90">
        <f>'Paste Current Empower Data Here'!D90*1</f>
        <v>0</v>
      </c>
      <c r="E90">
        <f>'Paste Current Empower Data Here'!E90*1</f>
        <v>0</v>
      </c>
      <c r="F90">
        <f>'Paste Current Empower Data Here'!F90*1</f>
        <v>0</v>
      </c>
      <c r="G90">
        <f>'Paste Current Empower Data Here'!G90*1</f>
        <v>0</v>
      </c>
      <c r="H90">
        <f>'Paste Current Empower Data Here'!H90*1</f>
        <v>0</v>
      </c>
      <c r="I90">
        <f>'Paste Current Empower Data Here'!I90*1</f>
        <v>0</v>
      </c>
    </row>
    <row r="91" spans="1:19" x14ac:dyDescent="0.25">
      <c r="A91" s="129" t="str">
        <f>'Paste Current Empower Data Here'!A91</f>
        <v>Act vs LY Sales %</v>
      </c>
      <c r="B91">
        <f>'Paste Current Empower Data Here'!B91*1</f>
        <v>0</v>
      </c>
      <c r="C91">
        <f>'Paste Current Empower Data Here'!C91*1</f>
        <v>0</v>
      </c>
      <c r="D91">
        <f>'Paste Current Empower Data Here'!D91*1</f>
        <v>0</v>
      </c>
      <c r="E91">
        <f>'Paste Current Empower Data Here'!E91*1</f>
        <v>0</v>
      </c>
      <c r="F91">
        <f>'Paste Current Empower Data Here'!F91*1</f>
        <v>0</v>
      </c>
      <c r="G91">
        <f>'Paste Current Empower Data Here'!G91*1</f>
        <v>0</v>
      </c>
      <c r="H91">
        <f>'Paste Current Empower Data Here'!H91*1</f>
        <v>0</v>
      </c>
      <c r="I91">
        <f>'Paste Current Empower Data Here'!I91*1</f>
        <v>0</v>
      </c>
    </row>
    <row r="92" spans="1:19" x14ac:dyDescent="0.25">
      <c r="A92" s="129" t="str">
        <f>'Paste Current Empower Data Here'!A92</f>
        <v>Target Hours</v>
      </c>
      <c r="B92">
        <f>'Paste Current Empower Data Here'!B92*1</f>
        <v>0</v>
      </c>
      <c r="C92">
        <f>'Paste Current Empower Data Here'!C92*1</f>
        <v>0</v>
      </c>
      <c r="D92">
        <f>'Paste Current Empower Data Here'!D92*1</f>
        <v>0</v>
      </c>
      <c r="E92">
        <f>'Paste Current Empower Data Here'!E92*1</f>
        <v>0</v>
      </c>
      <c r="F92">
        <f>'Paste Current Empower Data Here'!F92*1</f>
        <v>0</v>
      </c>
      <c r="G92">
        <f>'Paste Current Empower Data Here'!G92*1</f>
        <v>0</v>
      </c>
      <c r="H92">
        <f>'Paste Current Empower Data Here'!H92*1</f>
        <v>0</v>
      </c>
      <c r="I92">
        <f>'Paste Current Empower Data Here'!I92*1</f>
        <v>0</v>
      </c>
      <c r="S92" s="196"/>
    </row>
    <row r="93" spans="1:19" x14ac:dyDescent="0.25">
      <c r="A93" s="129" t="str">
        <f>'Paste Current Empower Data Here'!A93</f>
        <v>Scheduled Hours</v>
      </c>
      <c r="B93">
        <f>'Paste Current Empower Data Here'!B93*1</f>
        <v>0</v>
      </c>
      <c r="C93">
        <f>'Paste Current Empower Data Here'!C93*1</f>
        <v>0</v>
      </c>
      <c r="D93">
        <f>'Paste Current Empower Data Here'!D93*1</f>
        <v>0</v>
      </c>
      <c r="E93">
        <f>'Paste Current Empower Data Here'!E93*1</f>
        <v>0</v>
      </c>
      <c r="F93">
        <f>'Paste Current Empower Data Here'!F93*1</f>
        <v>0</v>
      </c>
      <c r="G93">
        <f>'Paste Current Empower Data Here'!G93*1</f>
        <v>0</v>
      </c>
      <c r="H93">
        <f>'Paste Current Empower Data Here'!H93*1</f>
        <v>0</v>
      </c>
      <c r="I93">
        <f>'Paste Current Empower Data Here'!I93*1</f>
        <v>0</v>
      </c>
      <c r="K93" t="str">
        <f>K$4</f>
        <v>Sunday</v>
      </c>
      <c r="L93" t="str">
        <f t="shared" ref="L93:Q93" si="13">L$4</f>
        <v>Monday</v>
      </c>
      <c r="M93" t="str">
        <f t="shared" si="13"/>
        <v>Tuesday</v>
      </c>
      <c r="N93" t="str">
        <f t="shared" si="13"/>
        <v>Wednesday</v>
      </c>
      <c r="O93" t="str">
        <f t="shared" si="13"/>
        <v>Thursday</v>
      </c>
      <c r="P93" t="str">
        <f t="shared" si="13"/>
        <v>Friday</v>
      </c>
      <c r="Q93" t="str">
        <f t="shared" si="13"/>
        <v>Saturday</v>
      </c>
    </row>
    <row r="94" spans="1:19" x14ac:dyDescent="0.25">
      <c r="A94" s="129" t="str">
        <f>'Paste Current Empower Data Here'!A94</f>
        <v>Calculated Hours</v>
      </c>
      <c r="B94">
        <f>'Paste Current Empower Data Here'!B94*1</f>
        <v>0</v>
      </c>
      <c r="C94">
        <f>'Paste Current Empower Data Here'!C94*1</f>
        <v>0</v>
      </c>
      <c r="D94">
        <f>'Paste Current Empower Data Here'!D94*1</f>
        <v>0</v>
      </c>
      <c r="E94">
        <f>'Paste Current Empower Data Here'!E94*1</f>
        <v>0</v>
      </c>
      <c r="F94">
        <f>'Paste Current Empower Data Here'!F94*1</f>
        <v>0</v>
      </c>
      <c r="G94">
        <f>'Paste Current Empower Data Here'!G94*1</f>
        <v>0</v>
      </c>
      <c r="H94">
        <f>'Paste Current Empower Data Here'!H94*1</f>
        <v>0</v>
      </c>
      <c r="I94">
        <f>'Paste Current Empower Data Here'!I94*1</f>
        <v>0</v>
      </c>
      <c r="K94" s="232">
        <f>B94</f>
        <v>0</v>
      </c>
      <c r="L94" s="232">
        <f>C94+SUM(D93:I93)</f>
        <v>0</v>
      </c>
      <c r="M94" s="232">
        <f>SUM(C94:D94)+SUM(E93:I93)</f>
        <v>0</v>
      </c>
      <c r="N94" s="232">
        <f>SUM(C94:E94)+SUM(F93:I93)</f>
        <v>0</v>
      </c>
      <c r="O94" s="232">
        <f>SUM(C94:F94)+SUM(G93:I93)</f>
        <v>0</v>
      </c>
      <c r="P94" s="232">
        <f>SUM(C94:G94)+SUM(H93:I93)</f>
        <v>0</v>
      </c>
      <c r="Q94" s="232">
        <f>SUM(C94:H94)+I93</f>
        <v>0</v>
      </c>
    </row>
    <row r="95" spans="1:19" x14ac:dyDescent="0.25">
      <c r="A95" s="129" t="str">
        <f>'Paste Current Empower Data Here'!A95</f>
        <v>Target Salary %</v>
      </c>
      <c r="B95">
        <f>'Paste Current Empower Data Here'!B95*1</f>
        <v>0</v>
      </c>
      <c r="C95">
        <f>'Paste Current Empower Data Here'!C95*1</f>
        <v>0</v>
      </c>
      <c r="D95">
        <f>'Paste Current Empower Data Here'!D95*1</f>
        <v>0</v>
      </c>
      <c r="E95">
        <f>'Paste Current Empower Data Here'!E95*1</f>
        <v>0</v>
      </c>
      <c r="F95">
        <f>'Paste Current Empower Data Here'!F95*1</f>
        <v>0</v>
      </c>
      <c r="G95">
        <f>'Paste Current Empower Data Here'!G95*1</f>
        <v>0</v>
      </c>
      <c r="H95">
        <f>'Paste Current Empower Data Here'!H95*1</f>
        <v>0</v>
      </c>
      <c r="I95">
        <f>'Paste Current Empower Data Here'!I95*1</f>
        <v>0</v>
      </c>
    </row>
    <row r="96" spans="1:19" x14ac:dyDescent="0.25">
      <c r="A96" s="129" t="str">
        <f>'Paste Current Empower Data Here'!A96</f>
        <v>Scheduled Salary %</v>
      </c>
      <c r="B96">
        <f>'Paste Current Empower Data Here'!B96*1</f>
        <v>0</v>
      </c>
      <c r="C96">
        <f>'Paste Current Empower Data Here'!C96*1</f>
        <v>0</v>
      </c>
      <c r="D96">
        <f>'Paste Current Empower Data Here'!D96*1</f>
        <v>0</v>
      </c>
      <c r="E96">
        <f>'Paste Current Empower Data Here'!E96*1</f>
        <v>0</v>
      </c>
      <c r="F96">
        <f>'Paste Current Empower Data Here'!F96*1</f>
        <v>0</v>
      </c>
      <c r="G96">
        <f>'Paste Current Empower Data Here'!G96*1</f>
        <v>0</v>
      </c>
      <c r="H96">
        <f>'Paste Current Empower Data Here'!H96*1</f>
        <v>0</v>
      </c>
      <c r="I96">
        <f>'Paste Current Empower Data Here'!I96*1</f>
        <v>0</v>
      </c>
    </row>
    <row r="97" spans="1:17" x14ac:dyDescent="0.25">
      <c r="A97" s="129" t="str">
        <f>'Paste Current Empower Data Here'!A97</f>
        <v>Calculated Salary %</v>
      </c>
      <c r="B97">
        <f>'Paste Current Empower Data Here'!B97*1</f>
        <v>0</v>
      </c>
      <c r="C97">
        <f>'Paste Current Empower Data Here'!C97*1</f>
        <v>0</v>
      </c>
      <c r="D97">
        <f>'Paste Current Empower Data Here'!D97*1</f>
        <v>0</v>
      </c>
      <c r="E97">
        <f>'Paste Current Empower Data Here'!E97*1</f>
        <v>0</v>
      </c>
      <c r="F97">
        <f>'Paste Current Empower Data Here'!F97*1</f>
        <v>0</v>
      </c>
      <c r="G97">
        <f>'Paste Current Empower Data Here'!G97*1</f>
        <v>0</v>
      </c>
      <c r="H97">
        <f>'Paste Current Empower Data Here'!H97*1</f>
        <v>0</v>
      </c>
      <c r="I97">
        <f>'Paste Current Empower Data Here'!I97*1</f>
        <v>0</v>
      </c>
    </row>
    <row r="98" spans="1:17" x14ac:dyDescent="0.25">
      <c r="A98" s="129" t="str">
        <f>'Paste Current Empower Data Here'!A98</f>
        <v>Target Wages</v>
      </c>
      <c r="B98">
        <f>'Paste Current Empower Data Here'!B98*1</f>
        <v>0</v>
      </c>
      <c r="C98">
        <f>'Paste Current Empower Data Here'!C98*1</f>
        <v>0</v>
      </c>
      <c r="D98">
        <f>'Paste Current Empower Data Here'!D98*1</f>
        <v>0</v>
      </c>
      <c r="E98">
        <f>'Paste Current Empower Data Here'!E98*1</f>
        <v>0</v>
      </c>
      <c r="F98">
        <f>'Paste Current Empower Data Here'!F98*1</f>
        <v>0</v>
      </c>
      <c r="G98">
        <f>'Paste Current Empower Data Here'!G98*1</f>
        <v>0</v>
      </c>
      <c r="H98">
        <f>'Paste Current Empower Data Here'!H98*1</f>
        <v>0</v>
      </c>
      <c r="I98">
        <f>'Paste Current Empower Data Here'!I98*1</f>
        <v>0</v>
      </c>
    </row>
    <row r="99" spans="1:17" x14ac:dyDescent="0.25">
      <c r="A99" s="129" t="str">
        <f>'Paste Current Empower Data Here'!A99</f>
        <v>Scheduled Wages</v>
      </c>
      <c r="B99">
        <f>'Paste Current Empower Data Here'!B99*1</f>
        <v>0</v>
      </c>
      <c r="C99">
        <f>'Paste Current Empower Data Here'!C99*1</f>
        <v>0</v>
      </c>
      <c r="D99">
        <f>'Paste Current Empower Data Here'!D99*1</f>
        <v>0</v>
      </c>
      <c r="E99">
        <f>'Paste Current Empower Data Here'!E99*1</f>
        <v>0</v>
      </c>
      <c r="F99">
        <f>'Paste Current Empower Data Here'!F99*1</f>
        <v>0</v>
      </c>
      <c r="G99">
        <f>'Paste Current Empower Data Here'!G99*1</f>
        <v>0</v>
      </c>
      <c r="H99">
        <f>'Paste Current Empower Data Here'!H99*1</f>
        <v>0</v>
      </c>
      <c r="I99">
        <f>'Paste Current Empower Data Here'!I99*1</f>
        <v>0</v>
      </c>
      <c r="K99" t="str">
        <f>K$4</f>
        <v>Sunday</v>
      </c>
      <c r="L99" t="str">
        <f t="shared" ref="L99:Q99" si="14">L$4</f>
        <v>Monday</v>
      </c>
      <c r="M99" t="str">
        <f t="shared" si="14"/>
        <v>Tuesday</v>
      </c>
      <c r="N99" t="str">
        <f t="shared" si="14"/>
        <v>Wednesday</v>
      </c>
      <c r="O99" t="str">
        <f t="shared" si="14"/>
        <v>Thursday</v>
      </c>
      <c r="P99" t="str">
        <f t="shared" si="14"/>
        <v>Friday</v>
      </c>
      <c r="Q99" t="str">
        <f t="shared" si="14"/>
        <v>Saturday</v>
      </c>
    </row>
    <row r="100" spans="1:17" x14ac:dyDescent="0.25">
      <c r="A100" s="129" t="str">
        <f>'Paste Current Empower Data Here'!A100</f>
        <v>Calculated Wages</v>
      </c>
      <c r="B100">
        <f>'Paste Current Empower Data Here'!B100*1</f>
        <v>0</v>
      </c>
      <c r="C100">
        <f>'Paste Current Empower Data Here'!C100*1</f>
        <v>0</v>
      </c>
      <c r="D100">
        <f>'Paste Current Empower Data Here'!D100*1</f>
        <v>0</v>
      </c>
      <c r="E100">
        <f>'Paste Current Empower Data Here'!E100*1</f>
        <v>0</v>
      </c>
      <c r="F100">
        <f>'Paste Current Empower Data Here'!F100*1</f>
        <v>0</v>
      </c>
      <c r="G100">
        <f>'Paste Current Empower Data Here'!G100*1</f>
        <v>0</v>
      </c>
      <c r="H100">
        <f>'Paste Current Empower Data Here'!H100*1</f>
        <v>0</v>
      </c>
      <c r="I100">
        <f>'Paste Current Empower Data Here'!I100*1</f>
        <v>0</v>
      </c>
      <c r="K100" s="417">
        <f>B100</f>
        <v>0</v>
      </c>
      <c r="L100">
        <f>C100+SUM(D99:I99)</f>
        <v>0</v>
      </c>
      <c r="M100">
        <f>SUM(C100:D100)+SUM(E99:I99)</f>
        <v>0</v>
      </c>
      <c r="N100">
        <f>SUM(C100:E100)+SUM(F99:I99)</f>
        <v>0</v>
      </c>
      <c r="O100">
        <f>SUM(C100:F100)+SUM(G99:I99)</f>
        <v>0</v>
      </c>
      <c r="P100">
        <f>SUM(C100:G100)+SUM(H99:I99)</f>
        <v>0</v>
      </c>
      <c r="Q100">
        <f>SUM(C100:H100)+I99</f>
        <v>0</v>
      </c>
    </row>
    <row r="101" spans="1:17" x14ac:dyDescent="0.25">
      <c r="A101" s="129" t="str">
        <f>'Paste Current Empower Data Here'!A101</f>
        <v>OT Hours</v>
      </c>
      <c r="B101">
        <f>'Paste Current Empower Data Here'!B101*1</f>
        <v>0</v>
      </c>
      <c r="C101">
        <f>'Paste Current Empower Data Here'!C101*1</f>
        <v>0</v>
      </c>
      <c r="D101">
        <f>'Paste Current Empower Data Here'!D101*1</f>
        <v>0</v>
      </c>
      <c r="E101">
        <f>'Paste Current Empower Data Here'!E101*1</f>
        <v>0</v>
      </c>
      <c r="F101">
        <f>'Paste Current Empower Data Here'!F101*1</f>
        <v>0</v>
      </c>
      <c r="G101">
        <f>'Paste Current Empower Data Here'!G101*1</f>
        <v>0</v>
      </c>
      <c r="H101">
        <f>'Paste Current Empower Data Here'!H101*1</f>
        <v>0</v>
      </c>
      <c r="I101">
        <f>'Paste Current Empower Data Here'!I101*1</f>
        <v>0</v>
      </c>
    </row>
    <row r="102" spans="1:17" x14ac:dyDescent="0.25">
      <c r="A102" s="129" t="str">
        <f>'Paste Current Empower Data Here'!A102</f>
        <v>OT Wages</v>
      </c>
      <c r="B102">
        <f>'Paste Current Empower Data Here'!B102*1</f>
        <v>0</v>
      </c>
      <c r="C102">
        <f>'Paste Current Empower Data Here'!C102*1</f>
        <v>0</v>
      </c>
      <c r="D102">
        <f>'Paste Current Empower Data Here'!D102*1</f>
        <v>0</v>
      </c>
      <c r="E102">
        <f>'Paste Current Empower Data Here'!E102*1</f>
        <v>0</v>
      </c>
      <c r="F102">
        <f>'Paste Current Empower Data Here'!F102*1</f>
        <v>0</v>
      </c>
      <c r="G102">
        <f>'Paste Current Empower Data Here'!G102*1</f>
        <v>0</v>
      </c>
      <c r="H102">
        <f>'Paste Current Empower Data Here'!H102*1</f>
        <v>0</v>
      </c>
      <c r="I102">
        <f>'Paste Current Empower Data Here'!I102*1</f>
        <v>0</v>
      </c>
    </row>
    <row r="103" spans="1:17" x14ac:dyDescent="0.25">
      <c r="A103" s="129" t="str">
        <f>'Paste Current Empower Data Here'!A103</f>
        <v>OT Salary %</v>
      </c>
      <c r="B103">
        <f>'Paste Current Empower Data Here'!B103*1</f>
        <v>0</v>
      </c>
      <c r="C103">
        <f>'Paste Current Empower Data Here'!C103*1</f>
        <v>0</v>
      </c>
      <c r="D103">
        <f>'Paste Current Empower Data Here'!D103*1</f>
        <v>0</v>
      </c>
      <c r="E103">
        <f>'Paste Current Empower Data Here'!E103*1</f>
        <v>0</v>
      </c>
      <c r="F103">
        <f>'Paste Current Empower Data Here'!F103*1</f>
        <v>0</v>
      </c>
      <c r="G103">
        <f>'Paste Current Empower Data Here'!G103*1</f>
        <v>0</v>
      </c>
      <c r="H103">
        <f>'Paste Current Empower Data Here'!H103*1</f>
        <v>0</v>
      </c>
      <c r="I103">
        <f>'Paste Current Empower Data Here'!I103*1</f>
        <v>0</v>
      </c>
    </row>
    <row r="104" spans="1:17" x14ac:dyDescent="0.25">
      <c r="A104" s="129" t="str">
        <f>'Paste Current Empower Data Here'!A104</f>
        <v>Customer Count</v>
      </c>
      <c r="B104">
        <f>'Paste Current Empower Data Here'!B104*1</f>
        <v>0</v>
      </c>
      <c r="C104">
        <f>'Paste Current Empower Data Here'!C104*1</f>
        <v>0</v>
      </c>
      <c r="D104">
        <f>'Paste Current Empower Data Here'!D104*1</f>
        <v>0</v>
      </c>
      <c r="E104">
        <f>'Paste Current Empower Data Here'!E104*1</f>
        <v>0</v>
      </c>
      <c r="F104">
        <f>'Paste Current Empower Data Here'!F104*1</f>
        <v>0</v>
      </c>
      <c r="G104">
        <f>'Paste Current Empower Data Here'!G104*1</f>
        <v>0</v>
      </c>
      <c r="H104">
        <f>'Paste Current Empower Data Here'!H104*1</f>
        <v>0</v>
      </c>
      <c r="I104">
        <f>'Paste Current Empower Data Here'!I104*1</f>
        <v>0</v>
      </c>
    </row>
    <row r="105" spans="1:17" x14ac:dyDescent="0.25">
      <c r="A105" s="129" t="str">
        <f>'Paste Current Empower Data Here'!A105</f>
        <v>LY Customer Count</v>
      </c>
      <c r="B105">
        <f>'Paste Current Empower Data Here'!B105*1</f>
        <v>0</v>
      </c>
      <c r="C105">
        <f>'Paste Current Empower Data Here'!C105*1</f>
        <v>0</v>
      </c>
      <c r="D105">
        <f>'Paste Current Empower Data Here'!D105*1</f>
        <v>0</v>
      </c>
      <c r="E105">
        <f>'Paste Current Empower Data Here'!E105*1</f>
        <v>0</v>
      </c>
      <c r="F105">
        <f>'Paste Current Empower Data Here'!F105*1</f>
        <v>0</v>
      </c>
      <c r="G105">
        <f>'Paste Current Empower Data Here'!G105*1</f>
        <v>0</v>
      </c>
      <c r="H105">
        <f>'Paste Current Empower Data Here'!H105*1</f>
        <v>0</v>
      </c>
      <c r="I105">
        <f>'Paste Current Empower Data Here'!I105*1</f>
        <v>0</v>
      </c>
    </row>
    <row r="106" spans="1:17" x14ac:dyDescent="0.25">
      <c r="A106" s="129">
        <f>'Paste Current Empower Data Here'!A106</f>
        <v>0</v>
      </c>
      <c r="B106">
        <f>'Paste Current Empower Data Here'!B106*1</f>
        <v>0</v>
      </c>
      <c r="C106">
        <f>'Paste Current Empower Data Here'!C106*1</f>
        <v>0</v>
      </c>
      <c r="D106">
        <f>'Paste Current Empower Data Here'!D106*1</f>
        <v>0</v>
      </c>
      <c r="E106">
        <f>'Paste Current Empower Data Here'!E106*1</f>
        <v>0</v>
      </c>
      <c r="F106">
        <f>'Paste Current Empower Data Here'!F106*1</f>
        <v>0</v>
      </c>
      <c r="G106">
        <f>'Paste Current Empower Data Here'!G106*1</f>
        <v>0</v>
      </c>
      <c r="H106">
        <f>'Paste Current Empower Data Here'!H106*1</f>
        <v>0</v>
      </c>
      <c r="I106">
        <f>'Paste Current Empower Data Here'!I106*1</f>
        <v>0</v>
      </c>
    </row>
    <row r="107" spans="1:17" x14ac:dyDescent="0.25">
      <c r="A107" s="129" t="str">
        <f>'Paste Current Empower Data Here'!A107</f>
        <v>309 Deli</v>
      </c>
      <c r="B107">
        <f>'Paste Current Empower Data Here'!B107*1</f>
        <v>0</v>
      </c>
      <c r="C107">
        <f>'Paste Current Empower Data Here'!C107*1</f>
        <v>0</v>
      </c>
      <c r="D107">
        <f>'Paste Current Empower Data Here'!D107*1</f>
        <v>0</v>
      </c>
      <c r="E107">
        <f>'Paste Current Empower Data Here'!E107*1</f>
        <v>0</v>
      </c>
      <c r="F107">
        <f>'Paste Current Empower Data Here'!F107*1</f>
        <v>0</v>
      </c>
      <c r="G107">
        <f>'Paste Current Empower Data Here'!G107*1</f>
        <v>0</v>
      </c>
      <c r="H107">
        <f>'Paste Current Empower Data Here'!H107*1</f>
        <v>0</v>
      </c>
      <c r="I107">
        <f>'Paste Current Empower Data Here'!I107*1</f>
        <v>0</v>
      </c>
    </row>
    <row r="108" spans="1:17" x14ac:dyDescent="0.25">
      <c r="A108" s="129" t="str">
        <f>'Paste Current Empower Data Here'!A108</f>
        <v>System Frc Sales</v>
      </c>
      <c r="B108">
        <f>'Paste Current Empower Data Here'!B108*1</f>
        <v>9188</v>
      </c>
      <c r="C108">
        <f>'Paste Current Empower Data Here'!C108*1</f>
        <v>1528</v>
      </c>
      <c r="D108">
        <f>'Paste Current Empower Data Here'!D108*1</f>
        <v>1336</v>
      </c>
      <c r="E108">
        <f>'Paste Current Empower Data Here'!E108*1</f>
        <v>1146</v>
      </c>
      <c r="F108">
        <f>'Paste Current Empower Data Here'!F108*1</f>
        <v>1151</v>
      </c>
      <c r="G108">
        <f>'Paste Current Empower Data Here'!G108*1</f>
        <v>1268</v>
      </c>
      <c r="H108">
        <f>'Paste Current Empower Data Here'!H108*1</f>
        <v>1258</v>
      </c>
      <c r="I108">
        <f>'Paste Current Empower Data Here'!I108*1</f>
        <v>1500</v>
      </c>
    </row>
    <row r="109" spans="1:17" x14ac:dyDescent="0.25">
      <c r="A109" s="129" t="str">
        <f>'Paste Current Empower Data Here'!A109</f>
        <v>Target Sales</v>
      </c>
      <c r="B109">
        <f>'Paste Current Empower Data Here'!B109*1</f>
        <v>8200</v>
      </c>
      <c r="C109">
        <f>'Paste Current Empower Data Here'!C109*1</f>
        <v>1364</v>
      </c>
      <c r="D109">
        <f>'Paste Current Empower Data Here'!D109*1</f>
        <v>1193</v>
      </c>
      <c r="E109">
        <f>'Paste Current Empower Data Here'!E109*1</f>
        <v>1023</v>
      </c>
      <c r="F109">
        <f>'Paste Current Empower Data Here'!F109*1</f>
        <v>1027</v>
      </c>
      <c r="G109">
        <f>'Paste Current Empower Data Here'!G109*1</f>
        <v>1132</v>
      </c>
      <c r="H109">
        <f>'Paste Current Empower Data Here'!H109*1</f>
        <v>1123</v>
      </c>
      <c r="I109">
        <f>'Paste Current Empower Data Here'!I109*1</f>
        <v>1339</v>
      </c>
      <c r="K109" t="str">
        <f>K$4</f>
        <v>Sunday</v>
      </c>
      <c r="L109" t="str">
        <f t="shared" ref="L109:Q109" si="15">L$4</f>
        <v>Monday</v>
      </c>
      <c r="M109" t="str">
        <f t="shared" si="15"/>
        <v>Tuesday</v>
      </c>
      <c r="N109" t="str">
        <f t="shared" si="15"/>
        <v>Wednesday</v>
      </c>
      <c r="O109" t="str">
        <f t="shared" si="15"/>
        <v>Thursday</v>
      </c>
      <c r="P109" t="str">
        <f t="shared" si="15"/>
        <v>Friday</v>
      </c>
      <c r="Q109" t="str">
        <f t="shared" si="15"/>
        <v>Saturday</v>
      </c>
    </row>
    <row r="110" spans="1:17" x14ac:dyDescent="0.25">
      <c r="A110" s="129" t="str">
        <f>'Paste Current Empower Data Here'!A110</f>
        <v>Actual Sales</v>
      </c>
      <c r="B110">
        <f>'Paste Current Empower Data Here'!B110*1</f>
        <v>1494</v>
      </c>
      <c r="C110">
        <f>'Paste Current Empower Data Here'!C110*1</f>
        <v>1494</v>
      </c>
      <c r="D110">
        <f>'Paste Current Empower Data Here'!D110*1</f>
        <v>0</v>
      </c>
      <c r="E110">
        <f>'Paste Current Empower Data Here'!E110*1</f>
        <v>0</v>
      </c>
      <c r="F110">
        <f>'Paste Current Empower Data Here'!F110*1</f>
        <v>0</v>
      </c>
      <c r="G110">
        <f>'Paste Current Empower Data Here'!G110*1</f>
        <v>0</v>
      </c>
      <c r="H110">
        <f>'Paste Current Empower Data Here'!H110*1</f>
        <v>0</v>
      </c>
      <c r="I110">
        <f>'Paste Current Empower Data Here'!I110*1</f>
        <v>0</v>
      </c>
      <c r="K110">
        <f>B110</f>
        <v>1494</v>
      </c>
      <c r="L110">
        <f>C110+SUM(D109:I109)</f>
        <v>8331</v>
      </c>
      <c r="M110">
        <f>SUM(C110:D110)+SUM(E109:I109)</f>
        <v>7138</v>
      </c>
      <c r="N110">
        <f>SUM(C110:E110)+SUM(F109:I109)</f>
        <v>6115</v>
      </c>
      <c r="O110">
        <f>SUM(C110:F110)+SUM(G109:I109)</f>
        <v>5088</v>
      </c>
      <c r="P110">
        <f>SUM(C110:G110)+SUM(H109:I109)</f>
        <v>3956</v>
      </c>
      <c r="Q110">
        <f>SUM(C110:H110)+I109</f>
        <v>2833</v>
      </c>
    </row>
    <row r="111" spans="1:17" x14ac:dyDescent="0.25">
      <c r="A111" s="129" t="str">
        <f>'Paste Current Empower Data Here'!A111</f>
        <v>Last Year Sales</v>
      </c>
      <c r="B111">
        <f>'Paste Current Empower Data Here'!B111*1</f>
        <v>38324</v>
      </c>
      <c r="C111">
        <f>'Paste Current Empower Data Here'!C111*1</f>
        <v>6765</v>
      </c>
      <c r="D111">
        <f>'Paste Current Empower Data Here'!D111*1</f>
        <v>6030</v>
      </c>
      <c r="E111">
        <f>'Paste Current Empower Data Here'!E111*1</f>
        <v>4663</v>
      </c>
      <c r="F111">
        <f>'Paste Current Empower Data Here'!F111*1</f>
        <v>4593</v>
      </c>
      <c r="G111">
        <f>'Paste Current Empower Data Here'!G111*1</f>
        <v>4475</v>
      </c>
      <c r="H111">
        <f>'Paste Current Empower Data Here'!H111*1</f>
        <v>4874</v>
      </c>
      <c r="I111">
        <f>'Paste Current Empower Data Here'!I111*1</f>
        <v>6925</v>
      </c>
    </row>
    <row r="112" spans="1:17" x14ac:dyDescent="0.25">
      <c r="A112" s="129" t="str">
        <f>'Paste Current Empower Data Here'!A112</f>
        <v>Act vs LY Sales %</v>
      </c>
      <c r="B112">
        <f>'Paste Current Empower Data Here'!B112*1</f>
        <v>-0.96099999999999997</v>
      </c>
      <c r="C112">
        <f>'Paste Current Empower Data Here'!C112*1</f>
        <v>-0.7792</v>
      </c>
      <c r="D112">
        <f>'Paste Current Empower Data Here'!D112*1</f>
        <v>0</v>
      </c>
      <c r="E112">
        <f>'Paste Current Empower Data Here'!E112*1</f>
        <v>0</v>
      </c>
      <c r="F112">
        <f>'Paste Current Empower Data Here'!F112*1</f>
        <v>0</v>
      </c>
      <c r="G112">
        <f>'Paste Current Empower Data Here'!G112*1</f>
        <v>0</v>
      </c>
      <c r="H112">
        <f>'Paste Current Empower Data Here'!H112*1</f>
        <v>0</v>
      </c>
      <c r="I112">
        <f>'Paste Current Empower Data Here'!I112*1</f>
        <v>0</v>
      </c>
    </row>
    <row r="113" spans="1:17" x14ac:dyDescent="0.25">
      <c r="A113" s="129" t="str">
        <f>'Paste Current Empower Data Here'!A113</f>
        <v>Target Hours</v>
      </c>
      <c r="B113">
        <f>'Paste Current Empower Data Here'!B113*1</f>
        <v>273</v>
      </c>
      <c r="C113">
        <f>'Paste Current Empower Data Here'!C113*1</f>
        <v>34</v>
      </c>
      <c r="D113">
        <f>'Paste Current Empower Data Here'!D113*1</f>
        <v>43</v>
      </c>
      <c r="E113">
        <f>'Paste Current Empower Data Here'!E113*1</f>
        <v>40</v>
      </c>
      <c r="F113">
        <f>'Paste Current Empower Data Here'!F113*1</f>
        <v>40</v>
      </c>
      <c r="G113">
        <f>'Paste Current Empower Data Here'!G113*1</f>
        <v>29</v>
      </c>
      <c r="H113">
        <f>'Paste Current Empower Data Here'!H113*1</f>
        <v>42</v>
      </c>
      <c r="I113">
        <f>'Paste Current Empower Data Here'!I113*1</f>
        <v>46</v>
      </c>
    </row>
    <row r="114" spans="1:17" x14ac:dyDescent="0.25">
      <c r="A114" s="129" t="str">
        <f>'Paste Current Empower Data Here'!A114</f>
        <v>Scheduled Hours</v>
      </c>
      <c r="B114">
        <f>'Paste Current Empower Data Here'!B114*1</f>
        <v>270</v>
      </c>
      <c r="C114">
        <f>'Paste Current Empower Data Here'!C114*1</f>
        <v>39</v>
      </c>
      <c r="D114">
        <f>'Paste Current Empower Data Here'!D114*1</f>
        <v>39</v>
      </c>
      <c r="E114">
        <f>'Paste Current Empower Data Here'!E114*1</f>
        <v>38</v>
      </c>
      <c r="F114">
        <f>'Paste Current Empower Data Here'!F114*1</f>
        <v>38</v>
      </c>
      <c r="G114">
        <f>'Paste Current Empower Data Here'!G114*1</f>
        <v>38</v>
      </c>
      <c r="H114">
        <f>'Paste Current Empower Data Here'!H114*1</f>
        <v>38</v>
      </c>
      <c r="I114">
        <f>'Paste Current Empower Data Here'!I114*1</f>
        <v>43</v>
      </c>
      <c r="K114" t="str">
        <f>K$4</f>
        <v>Sunday</v>
      </c>
      <c r="L114" t="str">
        <f t="shared" ref="L114:Q114" si="16">L$4</f>
        <v>Monday</v>
      </c>
      <c r="M114" t="str">
        <f t="shared" si="16"/>
        <v>Tuesday</v>
      </c>
      <c r="N114" t="str">
        <f t="shared" si="16"/>
        <v>Wednesday</v>
      </c>
      <c r="O114" t="str">
        <f t="shared" si="16"/>
        <v>Thursday</v>
      </c>
      <c r="P114" t="str">
        <f t="shared" si="16"/>
        <v>Friday</v>
      </c>
      <c r="Q114" t="str">
        <f t="shared" si="16"/>
        <v>Saturday</v>
      </c>
    </row>
    <row r="115" spans="1:17" x14ac:dyDescent="0.25">
      <c r="A115" s="129" t="str">
        <f>'Paste Current Empower Data Here'!A115</f>
        <v>Calculated Hours</v>
      </c>
      <c r="B115">
        <f>'Paste Current Empower Data Here'!B115*1</f>
        <v>40</v>
      </c>
      <c r="C115">
        <f>'Paste Current Empower Data Here'!C115*1</f>
        <v>40</v>
      </c>
      <c r="D115">
        <f>'Paste Current Empower Data Here'!D115*1</f>
        <v>0</v>
      </c>
      <c r="E115">
        <f>'Paste Current Empower Data Here'!E115*1</f>
        <v>0</v>
      </c>
      <c r="F115">
        <f>'Paste Current Empower Data Here'!F115*1</f>
        <v>0</v>
      </c>
      <c r="G115">
        <f>'Paste Current Empower Data Here'!G115*1</f>
        <v>0</v>
      </c>
      <c r="H115">
        <f>'Paste Current Empower Data Here'!H115*1</f>
        <v>0</v>
      </c>
      <c r="I115">
        <f>'Paste Current Empower Data Here'!I115*1</f>
        <v>0</v>
      </c>
      <c r="K115" s="232">
        <f>B115</f>
        <v>40</v>
      </c>
      <c r="L115" s="232">
        <f>C115+SUM(D114:I114)</f>
        <v>274</v>
      </c>
      <c r="M115" s="232">
        <f>SUM(C115:D115)+SUM(E114:I114)</f>
        <v>235</v>
      </c>
      <c r="N115" s="232">
        <f>SUM(C115:E115)+SUM(F114:I114)</f>
        <v>197</v>
      </c>
      <c r="O115" s="232">
        <f>SUM(C115:F115)+SUM(G114:I114)</f>
        <v>159</v>
      </c>
      <c r="P115" s="232">
        <f>SUM(C115:G115)+SUM(H114:I114)</f>
        <v>121</v>
      </c>
      <c r="Q115" s="232">
        <f>SUM(C115:H115)+I114</f>
        <v>83</v>
      </c>
    </row>
    <row r="116" spans="1:17" x14ac:dyDescent="0.25">
      <c r="A116" s="129" t="str">
        <f>'Paste Current Empower Data Here'!A116</f>
        <v>Target Salary %</v>
      </c>
      <c r="B116">
        <f>'Paste Current Empower Data Here'!B116*1</f>
        <v>0.48780000000000001</v>
      </c>
      <c r="C116">
        <f>'Paste Current Empower Data Here'!C116*1</f>
        <v>0.35959999999999998</v>
      </c>
      <c r="D116">
        <f>'Paste Current Empower Data Here'!D116*1</f>
        <v>0.52780000000000005</v>
      </c>
      <c r="E116">
        <f>'Paste Current Empower Data Here'!E116*1</f>
        <v>0.56879999999999997</v>
      </c>
      <c r="F116">
        <f>'Paste Current Empower Data Here'!F116*1</f>
        <v>0.57369999999999999</v>
      </c>
      <c r="G116">
        <f>'Paste Current Empower Data Here'!G116*1</f>
        <v>0.37180000000000002</v>
      </c>
      <c r="H116">
        <f>'Paste Current Empower Data Here'!H116*1</f>
        <v>0.54749999999999999</v>
      </c>
      <c r="I116">
        <f>'Paste Current Empower Data Here'!I116*1</f>
        <v>0.50280000000000002</v>
      </c>
    </row>
    <row r="117" spans="1:17" x14ac:dyDescent="0.25">
      <c r="A117" s="129" t="str">
        <f>'Paste Current Empower Data Here'!A117</f>
        <v>Scheduled Salary %</v>
      </c>
      <c r="B117">
        <f>'Paste Current Empower Data Here'!B117*1</f>
        <v>0.48880000000000001</v>
      </c>
      <c r="C117">
        <f>'Paste Current Empower Data Here'!C117*1</f>
        <v>0.4884</v>
      </c>
      <c r="D117">
        <f>'Paste Current Empower Data Here'!D117*1</f>
        <v>0.49809999999999999</v>
      </c>
      <c r="E117">
        <f>'Paste Current Empower Data Here'!E117*1</f>
        <v>0.56440000000000001</v>
      </c>
      <c r="F117">
        <f>'Paste Current Empower Data Here'!F117*1</f>
        <v>0.52600000000000002</v>
      </c>
      <c r="G117">
        <f>'Paste Current Empower Data Here'!G117*1</f>
        <v>0.47720000000000001</v>
      </c>
      <c r="H117">
        <f>'Paste Current Empower Data Here'!H117*1</f>
        <v>0.40720000000000001</v>
      </c>
      <c r="I117">
        <f>'Paste Current Empower Data Here'!I117*1</f>
        <v>0.4728</v>
      </c>
    </row>
    <row r="118" spans="1:17" x14ac:dyDescent="0.25">
      <c r="A118" s="129" t="str">
        <f>'Paste Current Empower Data Here'!A118</f>
        <v>Calculated Salary %</v>
      </c>
      <c r="B118">
        <f>'Paste Current Empower Data Here'!B118*1</f>
        <v>0.46829999999999999</v>
      </c>
      <c r="C118">
        <f>'Paste Current Empower Data Here'!C118*1</f>
        <v>0.46829999999999999</v>
      </c>
      <c r="D118">
        <f>'Paste Current Empower Data Here'!D118*1</f>
        <v>0</v>
      </c>
      <c r="E118">
        <f>'Paste Current Empower Data Here'!E118*1</f>
        <v>0</v>
      </c>
      <c r="F118">
        <f>'Paste Current Empower Data Here'!F118*1</f>
        <v>0</v>
      </c>
      <c r="G118">
        <f>'Paste Current Empower Data Here'!G118*1</f>
        <v>0</v>
      </c>
      <c r="H118">
        <f>'Paste Current Empower Data Here'!H118*1</f>
        <v>0</v>
      </c>
      <c r="I118">
        <f>'Paste Current Empower Data Here'!I118*1</f>
        <v>0</v>
      </c>
    </row>
    <row r="119" spans="1:17" x14ac:dyDescent="0.25">
      <c r="A119" s="129" t="str">
        <f>'Paste Current Empower Data Here'!A119</f>
        <v>Target Wages</v>
      </c>
      <c r="B119">
        <f>'Paste Current Empower Data Here'!B119*1</f>
        <v>4000</v>
      </c>
      <c r="C119">
        <f>'Paste Current Empower Data Here'!C119*1</f>
        <v>490</v>
      </c>
      <c r="D119">
        <f>'Paste Current Empower Data Here'!D119*1</f>
        <v>629</v>
      </c>
      <c r="E119">
        <f>'Paste Current Empower Data Here'!E119*1</f>
        <v>582</v>
      </c>
      <c r="F119">
        <f>'Paste Current Empower Data Here'!F119*1</f>
        <v>589</v>
      </c>
      <c r="G119">
        <f>'Paste Current Empower Data Here'!G119*1</f>
        <v>421</v>
      </c>
      <c r="H119">
        <f>'Paste Current Empower Data Here'!H119*1</f>
        <v>615</v>
      </c>
      <c r="I119">
        <f>'Paste Current Empower Data Here'!I119*1</f>
        <v>673</v>
      </c>
    </row>
    <row r="120" spans="1:17" x14ac:dyDescent="0.25">
      <c r="A120" s="129" t="str">
        <f>'Paste Current Empower Data Here'!A120</f>
        <v>Scheduled Wages</v>
      </c>
      <c r="B120">
        <f>'Paste Current Empower Data Here'!B120*1</f>
        <v>4008</v>
      </c>
      <c r="C120">
        <f>'Paste Current Empower Data Here'!C120*1</f>
        <v>666</v>
      </c>
      <c r="D120">
        <f>'Paste Current Empower Data Here'!D120*1</f>
        <v>594</v>
      </c>
      <c r="E120">
        <f>'Paste Current Empower Data Here'!E120*1</f>
        <v>577</v>
      </c>
      <c r="F120">
        <f>'Paste Current Empower Data Here'!F120*1</f>
        <v>540</v>
      </c>
      <c r="G120">
        <f>'Paste Current Empower Data Here'!G120*1</f>
        <v>540</v>
      </c>
      <c r="H120">
        <f>'Paste Current Empower Data Here'!H120*1</f>
        <v>457</v>
      </c>
      <c r="I120">
        <f>'Paste Current Empower Data Here'!I120*1</f>
        <v>633</v>
      </c>
      <c r="K120" t="str">
        <f>K$4</f>
        <v>Sunday</v>
      </c>
      <c r="L120" t="str">
        <f t="shared" ref="L120:Q120" si="17">L$4</f>
        <v>Monday</v>
      </c>
      <c r="M120" t="str">
        <f t="shared" si="17"/>
        <v>Tuesday</v>
      </c>
      <c r="N120" t="str">
        <f t="shared" si="17"/>
        <v>Wednesday</v>
      </c>
      <c r="O120" t="str">
        <f t="shared" si="17"/>
        <v>Thursday</v>
      </c>
      <c r="P120" t="str">
        <f t="shared" si="17"/>
        <v>Friday</v>
      </c>
      <c r="Q120" t="str">
        <f t="shared" si="17"/>
        <v>Saturday</v>
      </c>
    </row>
    <row r="121" spans="1:17" x14ac:dyDescent="0.25">
      <c r="A121" s="129" t="str">
        <f>'Paste Current Empower Data Here'!A121</f>
        <v>Calculated Wages</v>
      </c>
      <c r="B121">
        <f>'Paste Current Empower Data Here'!B121*1</f>
        <v>699</v>
      </c>
      <c r="C121">
        <f>'Paste Current Empower Data Here'!C121*1</f>
        <v>699</v>
      </c>
      <c r="D121">
        <f>'Paste Current Empower Data Here'!D121*1</f>
        <v>0</v>
      </c>
      <c r="E121">
        <f>'Paste Current Empower Data Here'!E121*1</f>
        <v>0</v>
      </c>
      <c r="F121">
        <f>'Paste Current Empower Data Here'!F121*1</f>
        <v>0</v>
      </c>
      <c r="G121">
        <f>'Paste Current Empower Data Here'!G121*1</f>
        <v>0</v>
      </c>
      <c r="H121">
        <f>'Paste Current Empower Data Here'!H121*1</f>
        <v>0</v>
      </c>
      <c r="I121">
        <f>'Paste Current Empower Data Here'!I121*1</f>
        <v>0</v>
      </c>
      <c r="K121" s="417">
        <f>B121</f>
        <v>699</v>
      </c>
      <c r="L121">
        <f>C121+SUM(D120:I120)</f>
        <v>4040</v>
      </c>
      <c r="M121">
        <f>SUM(C121:D121)+SUM(E120:I120)</f>
        <v>3446</v>
      </c>
      <c r="N121">
        <f>SUM(C121:E121)+SUM(F120:I120)</f>
        <v>2869</v>
      </c>
      <c r="O121">
        <f>SUM(C121:F121)+SUM(G120:I120)</f>
        <v>2329</v>
      </c>
      <c r="P121">
        <f>SUM(C121:G121)+SUM(H120:I120)</f>
        <v>1789</v>
      </c>
      <c r="Q121">
        <f>SUM(C121:H121)+I120</f>
        <v>1332</v>
      </c>
    </row>
    <row r="122" spans="1:17" x14ac:dyDescent="0.25">
      <c r="A122" s="129" t="str">
        <f>'Paste Current Empower Data Here'!A122</f>
        <v>OT Hours</v>
      </c>
      <c r="B122">
        <f>'Paste Current Empower Data Here'!B122*1</f>
        <v>0.5</v>
      </c>
      <c r="C122">
        <f>'Paste Current Empower Data Here'!C122*1</f>
        <v>0.5</v>
      </c>
      <c r="D122">
        <f>'Paste Current Empower Data Here'!D122*1</f>
        <v>0</v>
      </c>
      <c r="E122">
        <f>'Paste Current Empower Data Here'!E122*1</f>
        <v>0</v>
      </c>
      <c r="F122">
        <f>'Paste Current Empower Data Here'!F122*1</f>
        <v>0</v>
      </c>
      <c r="G122">
        <f>'Paste Current Empower Data Here'!G122*1</f>
        <v>0</v>
      </c>
      <c r="H122">
        <f>'Paste Current Empower Data Here'!H122*1</f>
        <v>0</v>
      </c>
      <c r="I122">
        <f>'Paste Current Empower Data Here'!I122*1</f>
        <v>0</v>
      </c>
    </row>
    <row r="123" spans="1:17" x14ac:dyDescent="0.25">
      <c r="A123" s="129" t="str">
        <f>'Paste Current Empower Data Here'!A123</f>
        <v>OT Wages</v>
      </c>
      <c r="B123">
        <f>'Paste Current Empower Data Here'!B123*1</f>
        <v>5</v>
      </c>
      <c r="C123">
        <f>'Paste Current Empower Data Here'!C123*1</f>
        <v>5</v>
      </c>
      <c r="D123">
        <f>'Paste Current Empower Data Here'!D123*1</f>
        <v>0</v>
      </c>
      <c r="E123">
        <f>'Paste Current Empower Data Here'!E123*1</f>
        <v>0</v>
      </c>
      <c r="F123">
        <f>'Paste Current Empower Data Here'!F123*1</f>
        <v>0</v>
      </c>
      <c r="G123">
        <f>'Paste Current Empower Data Here'!G123*1</f>
        <v>0</v>
      </c>
      <c r="H123">
        <f>'Paste Current Empower Data Here'!H123*1</f>
        <v>0</v>
      </c>
      <c r="I123">
        <f>'Paste Current Empower Data Here'!I123*1</f>
        <v>0</v>
      </c>
    </row>
    <row r="124" spans="1:17" x14ac:dyDescent="0.25">
      <c r="A124" s="129" t="str">
        <f>'Paste Current Empower Data Here'!A124</f>
        <v>OT Salary %</v>
      </c>
      <c r="B124">
        <f>'Paste Current Empower Data Here'!B124*1</f>
        <v>3.5999999999999999E-3</v>
      </c>
      <c r="C124">
        <f>'Paste Current Empower Data Here'!C124*1</f>
        <v>3.5999999999999999E-3</v>
      </c>
      <c r="D124">
        <f>'Paste Current Empower Data Here'!D124*1</f>
        <v>0</v>
      </c>
      <c r="E124">
        <f>'Paste Current Empower Data Here'!E124*1</f>
        <v>0</v>
      </c>
      <c r="F124">
        <f>'Paste Current Empower Data Here'!F124*1</f>
        <v>0</v>
      </c>
      <c r="G124">
        <f>'Paste Current Empower Data Here'!G124*1</f>
        <v>0</v>
      </c>
      <c r="H124">
        <f>'Paste Current Empower Data Here'!H124*1</f>
        <v>0</v>
      </c>
      <c r="I124">
        <f>'Paste Current Empower Data Here'!I124*1</f>
        <v>0</v>
      </c>
    </row>
    <row r="125" spans="1:17" x14ac:dyDescent="0.25">
      <c r="A125" s="129" t="str">
        <f>'Paste Current Empower Data Here'!A125</f>
        <v>Customer Count</v>
      </c>
      <c r="B125">
        <f>'Paste Current Empower Data Here'!B125*1</f>
        <v>0</v>
      </c>
      <c r="C125">
        <f>'Paste Current Empower Data Here'!C125*1</f>
        <v>0</v>
      </c>
      <c r="D125">
        <f>'Paste Current Empower Data Here'!D125*1</f>
        <v>0</v>
      </c>
      <c r="E125">
        <f>'Paste Current Empower Data Here'!E125*1</f>
        <v>0</v>
      </c>
      <c r="F125">
        <f>'Paste Current Empower Data Here'!F125*1</f>
        <v>0</v>
      </c>
      <c r="G125">
        <f>'Paste Current Empower Data Here'!G125*1</f>
        <v>0</v>
      </c>
      <c r="H125">
        <f>'Paste Current Empower Data Here'!H125*1</f>
        <v>0</v>
      </c>
      <c r="I125">
        <f>'Paste Current Empower Data Here'!I125*1</f>
        <v>0</v>
      </c>
    </row>
    <row r="126" spans="1:17" x14ac:dyDescent="0.25">
      <c r="A126" s="129" t="str">
        <f>'Paste Current Empower Data Here'!A126</f>
        <v>LY Customer Count</v>
      </c>
      <c r="B126">
        <f>'Paste Current Empower Data Here'!B126*1</f>
        <v>0</v>
      </c>
      <c r="C126">
        <f>'Paste Current Empower Data Here'!C126*1</f>
        <v>0</v>
      </c>
      <c r="D126">
        <f>'Paste Current Empower Data Here'!D126*1</f>
        <v>0</v>
      </c>
      <c r="E126">
        <f>'Paste Current Empower Data Here'!E126*1</f>
        <v>0</v>
      </c>
      <c r="F126">
        <f>'Paste Current Empower Data Here'!F126*1</f>
        <v>0</v>
      </c>
      <c r="G126">
        <f>'Paste Current Empower Data Here'!G126*1</f>
        <v>0</v>
      </c>
      <c r="H126">
        <f>'Paste Current Empower Data Here'!H126*1</f>
        <v>0</v>
      </c>
      <c r="I126">
        <f>'Paste Current Empower Data Here'!I126*1</f>
        <v>0</v>
      </c>
    </row>
    <row r="127" spans="1:17" x14ac:dyDescent="0.25">
      <c r="A127" s="129">
        <f>'Paste Current Empower Data Here'!A127</f>
        <v>0</v>
      </c>
      <c r="B127">
        <f>'Paste Current Empower Data Here'!B127*1</f>
        <v>0</v>
      </c>
      <c r="C127">
        <f>'Paste Current Empower Data Here'!C127*1</f>
        <v>0</v>
      </c>
      <c r="D127">
        <f>'Paste Current Empower Data Here'!D127*1</f>
        <v>0</v>
      </c>
      <c r="E127">
        <f>'Paste Current Empower Data Here'!E127*1</f>
        <v>0</v>
      </c>
      <c r="F127">
        <f>'Paste Current Empower Data Here'!F127*1</f>
        <v>0</v>
      </c>
      <c r="G127">
        <f>'Paste Current Empower Data Here'!G127*1</f>
        <v>0</v>
      </c>
      <c r="H127">
        <f>'Paste Current Empower Data Here'!H127*1</f>
        <v>0</v>
      </c>
      <c r="I127">
        <f>'Paste Current Empower Data Here'!I127*1</f>
        <v>0</v>
      </c>
    </row>
    <row r="128" spans="1:17" x14ac:dyDescent="0.25">
      <c r="A128" s="129" t="str">
        <f>'Paste Current Empower Data Here'!A128</f>
        <v>311 GMHBC</v>
      </c>
      <c r="B128">
        <f>'Paste Current Empower Data Here'!B128*1</f>
        <v>0</v>
      </c>
      <c r="C128">
        <f>'Paste Current Empower Data Here'!C128*1</f>
        <v>0</v>
      </c>
      <c r="D128">
        <f>'Paste Current Empower Data Here'!D128*1</f>
        <v>0</v>
      </c>
      <c r="E128">
        <f>'Paste Current Empower Data Here'!E128*1</f>
        <v>0</v>
      </c>
      <c r="F128">
        <f>'Paste Current Empower Data Here'!F128*1</f>
        <v>0</v>
      </c>
      <c r="G128">
        <f>'Paste Current Empower Data Here'!G128*1</f>
        <v>0</v>
      </c>
      <c r="H128">
        <f>'Paste Current Empower Data Here'!H128*1</f>
        <v>0</v>
      </c>
      <c r="I128">
        <f>'Paste Current Empower Data Here'!I128*1</f>
        <v>0</v>
      </c>
    </row>
    <row r="129" spans="1:17" x14ac:dyDescent="0.25">
      <c r="A129" s="129" t="str">
        <f>'Paste Current Empower Data Here'!A129</f>
        <v>System Frc Sales</v>
      </c>
      <c r="B129">
        <f>'Paste Current Empower Data Here'!B129*1</f>
        <v>28553</v>
      </c>
      <c r="C129">
        <f>'Paste Current Empower Data Here'!C129*1</f>
        <v>5084</v>
      </c>
      <c r="D129">
        <f>'Paste Current Empower Data Here'!D129*1</f>
        <v>4101</v>
      </c>
      <c r="E129">
        <f>'Paste Current Empower Data Here'!E129*1</f>
        <v>3393</v>
      </c>
      <c r="F129">
        <f>'Paste Current Empower Data Here'!F129*1</f>
        <v>3481</v>
      </c>
      <c r="G129">
        <f>'Paste Current Empower Data Here'!G129*1</f>
        <v>3745</v>
      </c>
      <c r="H129">
        <f>'Paste Current Empower Data Here'!H129*1</f>
        <v>4224</v>
      </c>
      <c r="I129">
        <f>'Paste Current Empower Data Here'!I129*1</f>
        <v>4525</v>
      </c>
    </row>
    <row r="130" spans="1:17" x14ac:dyDescent="0.25">
      <c r="A130" s="129" t="str">
        <f>'Paste Current Empower Data Here'!A130</f>
        <v>Target Sales</v>
      </c>
      <c r="B130">
        <f>'Paste Current Empower Data Here'!B130*1</f>
        <v>29000</v>
      </c>
      <c r="C130">
        <f>'Paste Current Empower Data Here'!C130*1</f>
        <v>5164</v>
      </c>
      <c r="D130">
        <f>'Paste Current Empower Data Here'!D130*1</f>
        <v>4165</v>
      </c>
      <c r="E130">
        <f>'Paste Current Empower Data Here'!E130*1</f>
        <v>3446</v>
      </c>
      <c r="F130">
        <f>'Paste Current Empower Data Here'!F130*1</f>
        <v>3536</v>
      </c>
      <c r="G130">
        <f>'Paste Current Empower Data Here'!G130*1</f>
        <v>3804</v>
      </c>
      <c r="H130">
        <f>'Paste Current Empower Data Here'!H130*1</f>
        <v>4290</v>
      </c>
      <c r="I130">
        <f>'Paste Current Empower Data Here'!I130*1</f>
        <v>4596</v>
      </c>
      <c r="K130" t="str">
        <f>K$4</f>
        <v>Sunday</v>
      </c>
      <c r="L130" t="str">
        <f t="shared" ref="L130:Q130" si="18">L$4</f>
        <v>Monday</v>
      </c>
      <c r="M130" t="str">
        <f t="shared" si="18"/>
        <v>Tuesday</v>
      </c>
      <c r="N130" t="str">
        <f t="shared" si="18"/>
        <v>Wednesday</v>
      </c>
      <c r="O130" t="str">
        <f t="shared" si="18"/>
        <v>Thursday</v>
      </c>
      <c r="P130" t="str">
        <f t="shared" si="18"/>
        <v>Friday</v>
      </c>
      <c r="Q130" t="str">
        <f t="shared" si="18"/>
        <v>Saturday</v>
      </c>
    </row>
    <row r="131" spans="1:17" x14ac:dyDescent="0.25">
      <c r="A131" s="129" t="str">
        <f>'Paste Current Empower Data Here'!A131</f>
        <v>Actual Sales</v>
      </c>
      <c r="B131">
        <f>'Paste Current Empower Data Here'!B131*1</f>
        <v>4399</v>
      </c>
      <c r="C131">
        <f>'Paste Current Empower Data Here'!C131*1</f>
        <v>4399</v>
      </c>
      <c r="D131">
        <f>'Paste Current Empower Data Here'!D131*1</f>
        <v>0</v>
      </c>
      <c r="E131">
        <f>'Paste Current Empower Data Here'!E131*1</f>
        <v>0</v>
      </c>
      <c r="F131">
        <f>'Paste Current Empower Data Here'!F131*1</f>
        <v>0</v>
      </c>
      <c r="G131">
        <f>'Paste Current Empower Data Here'!G131*1</f>
        <v>0</v>
      </c>
      <c r="H131">
        <f>'Paste Current Empower Data Here'!H131*1</f>
        <v>0</v>
      </c>
      <c r="I131">
        <f>'Paste Current Empower Data Here'!I131*1</f>
        <v>0</v>
      </c>
      <c r="K131">
        <f>B131</f>
        <v>4399</v>
      </c>
      <c r="L131">
        <f>C131+SUM(D130:I130)</f>
        <v>28236</v>
      </c>
      <c r="M131">
        <f>SUM(C131:D131)+SUM(E130:I130)</f>
        <v>24071</v>
      </c>
      <c r="N131">
        <f>SUM(C131:E131)+SUM(F130:I130)</f>
        <v>20625</v>
      </c>
      <c r="O131">
        <f>SUM(C131:F131)+SUM(G130:I130)</f>
        <v>17089</v>
      </c>
      <c r="P131">
        <f>SUM(C131:G131)+SUM(H130:I130)</f>
        <v>13285</v>
      </c>
      <c r="Q131">
        <f>SUM(C131:H131)+I130</f>
        <v>8995</v>
      </c>
    </row>
    <row r="132" spans="1:17" x14ac:dyDescent="0.25">
      <c r="A132" s="129" t="str">
        <f>'Paste Current Empower Data Here'!A132</f>
        <v>Last Year Sales</v>
      </c>
      <c r="B132">
        <f>'Paste Current Empower Data Here'!B132*1</f>
        <v>62237</v>
      </c>
      <c r="C132">
        <f>'Paste Current Empower Data Here'!C132*1</f>
        <v>9752</v>
      </c>
      <c r="D132">
        <f>'Paste Current Empower Data Here'!D132*1</f>
        <v>8459</v>
      </c>
      <c r="E132">
        <f>'Paste Current Empower Data Here'!E132*1</f>
        <v>7968</v>
      </c>
      <c r="F132">
        <f>'Paste Current Empower Data Here'!F132*1</f>
        <v>6790</v>
      </c>
      <c r="G132">
        <f>'Paste Current Empower Data Here'!G132*1</f>
        <v>7076</v>
      </c>
      <c r="H132">
        <f>'Paste Current Empower Data Here'!H132*1</f>
        <v>8906</v>
      </c>
      <c r="I132">
        <f>'Paste Current Empower Data Here'!I132*1</f>
        <v>13287</v>
      </c>
    </row>
    <row r="133" spans="1:17" x14ac:dyDescent="0.25">
      <c r="A133" s="129" t="str">
        <f>'Paste Current Empower Data Here'!A133</f>
        <v>Act vs LY Sales %</v>
      </c>
      <c r="B133">
        <f>'Paste Current Empower Data Here'!B133*1</f>
        <v>-0.92930000000000001</v>
      </c>
      <c r="C133">
        <f>'Paste Current Empower Data Here'!C133*1</f>
        <v>-0.54890000000000005</v>
      </c>
      <c r="D133">
        <f>'Paste Current Empower Data Here'!D133*1</f>
        <v>0</v>
      </c>
      <c r="E133">
        <f>'Paste Current Empower Data Here'!E133*1</f>
        <v>0</v>
      </c>
      <c r="F133">
        <f>'Paste Current Empower Data Here'!F133*1</f>
        <v>0</v>
      </c>
      <c r="G133">
        <f>'Paste Current Empower Data Here'!G133*1</f>
        <v>0</v>
      </c>
      <c r="H133">
        <f>'Paste Current Empower Data Here'!H133*1</f>
        <v>0</v>
      </c>
      <c r="I133">
        <f>'Paste Current Empower Data Here'!I133*1</f>
        <v>0</v>
      </c>
    </row>
    <row r="134" spans="1:17" x14ac:dyDescent="0.25">
      <c r="A134" s="129" t="str">
        <f>'Paste Current Empower Data Here'!A134</f>
        <v>Target Hours</v>
      </c>
      <c r="B134">
        <f>'Paste Current Empower Data Here'!B134*1</f>
        <v>38</v>
      </c>
      <c r="C134">
        <f>'Paste Current Empower Data Here'!C134*1</f>
        <v>2</v>
      </c>
      <c r="D134">
        <f>'Paste Current Empower Data Here'!D134*1</f>
        <v>2</v>
      </c>
      <c r="E134">
        <f>'Paste Current Empower Data Here'!E134*1</f>
        <v>7</v>
      </c>
      <c r="F134">
        <f>'Paste Current Empower Data Here'!F134*1</f>
        <v>7</v>
      </c>
      <c r="G134">
        <f>'Paste Current Empower Data Here'!G134*1</f>
        <v>7</v>
      </c>
      <c r="H134">
        <f>'Paste Current Empower Data Here'!H134*1</f>
        <v>7</v>
      </c>
      <c r="I134">
        <f>'Paste Current Empower Data Here'!I134*1</f>
        <v>7</v>
      </c>
    </row>
    <row r="135" spans="1:17" x14ac:dyDescent="0.25">
      <c r="A135" s="129" t="str">
        <f>'Paste Current Empower Data Here'!A135</f>
        <v>Scheduled Hours</v>
      </c>
      <c r="B135">
        <f>'Paste Current Empower Data Here'!B135*1</f>
        <v>37</v>
      </c>
      <c r="C135">
        <f>'Paste Current Empower Data Here'!C135*1</f>
        <v>5</v>
      </c>
      <c r="D135">
        <f>'Paste Current Empower Data Here'!D135*1</f>
        <v>8</v>
      </c>
      <c r="E135">
        <f>'Paste Current Empower Data Here'!E135*1</f>
        <v>8</v>
      </c>
      <c r="F135">
        <f>'Paste Current Empower Data Here'!F135*1</f>
        <v>8</v>
      </c>
      <c r="G135">
        <f>'Paste Current Empower Data Here'!G135*1</f>
        <v>0</v>
      </c>
      <c r="H135">
        <f>'Paste Current Empower Data Here'!H135*1</f>
        <v>0</v>
      </c>
      <c r="I135">
        <f>'Paste Current Empower Data Here'!I135*1</f>
        <v>8</v>
      </c>
      <c r="K135" t="str">
        <f>K$4</f>
        <v>Sunday</v>
      </c>
      <c r="L135" t="str">
        <f t="shared" ref="L135:Q135" si="19">L$4</f>
        <v>Monday</v>
      </c>
      <c r="M135" t="str">
        <f t="shared" si="19"/>
        <v>Tuesday</v>
      </c>
      <c r="N135" t="str">
        <f t="shared" si="19"/>
        <v>Wednesday</v>
      </c>
      <c r="O135" t="str">
        <f t="shared" si="19"/>
        <v>Thursday</v>
      </c>
      <c r="P135" t="str">
        <f t="shared" si="19"/>
        <v>Friday</v>
      </c>
      <c r="Q135" t="str">
        <f t="shared" si="19"/>
        <v>Saturday</v>
      </c>
    </row>
    <row r="136" spans="1:17" x14ac:dyDescent="0.25">
      <c r="A136" s="129" t="str">
        <f>'Paste Current Empower Data Here'!A136</f>
        <v>Calculated Hours</v>
      </c>
      <c r="B136">
        <f>'Paste Current Empower Data Here'!B136*1</f>
        <v>5</v>
      </c>
      <c r="C136">
        <f>'Paste Current Empower Data Here'!C136*1</f>
        <v>5</v>
      </c>
      <c r="D136">
        <f>'Paste Current Empower Data Here'!D136*1</f>
        <v>0</v>
      </c>
      <c r="E136">
        <f>'Paste Current Empower Data Here'!E136*1</f>
        <v>0</v>
      </c>
      <c r="F136">
        <f>'Paste Current Empower Data Here'!F136*1</f>
        <v>0</v>
      </c>
      <c r="G136">
        <f>'Paste Current Empower Data Here'!G136*1</f>
        <v>0</v>
      </c>
      <c r="H136">
        <f>'Paste Current Empower Data Here'!H136*1</f>
        <v>0</v>
      </c>
      <c r="I136">
        <f>'Paste Current Empower Data Here'!I136*1</f>
        <v>0</v>
      </c>
      <c r="K136" s="232">
        <f>B136</f>
        <v>5</v>
      </c>
      <c r="L136" s="232">
        <f>C136+SUM(D135:I135)</f>
        <v>37</v>
      </c>
      <c r="M136" s="232">
        <f>SUM(C136:D136)+SUM(E135:I135)</f>
        <v>29</v>
      </c>
      <c r="N136" s="232">
        <f>SUM(C136:E136)+SUM(F135:I135)</f>
        <v>21</v>
      </c>
      <c r="O136" s="232">
        <f>SUM(C136:F136)+SUM(G135:I135)</f>
        <v>13</v>
      </c>
      <c r="P136" s="232">
        <f>SUM(C136:G136)+SUM(H135:I135)</f>
        <v>13</v>
      </c>
      <c r="Q136" s="232">
        <f>SUM(C136:H136)+I135</f>
        <v>13</v>
      </c>
    </row>
    <row r="137" spans="1:17" x14ac:dyDescent="0.25">
      <c r="A137" s="129" t="str">
        <f>'Paste Current Empower Data Here'!A137</f>
        <v>Target Salary %</v>
      </c>
      <c r="B137">
        <f>'Paste Current Empower Data Here'!B137*1</f>
        <v>2.7699999999999999E-2</v>
      </c>
      <c r="C137">
        <f>'Paste Current Empower Data Here'!C137*1</f>
        <v>8.2000000000000007E-3</v>
      </c>
      <c r="D137">
        <f>'Paste Current Empower Data Here'!D137*1</f>
        <v>7.7000000000000002E-3</v>
      </c>
      <c r="E137">
        <f>'Paste Current Empower Data Here'!E137*1</f>
        <v>4.1700000000000001E-2</v>
      </c>
      <c r="F137">
        <f>'Paste Current Empower Data Here'!F137*1</f>
        <v>4.0599999999999997E-2</v>
      </c>
      <c r="G137">
        <f>'Paste Current Empower Data Here'!G137*1</f>
        <v>3.7699999999999997E-2</v>
      </c>
      <c r="H137">
        <f>'Paste Current Empower Data Here'!H137*1</f>
        <v>3.4700000000000002E-2</v>
      </c>
      <c r="I137">
        <f>'Paste Current Empower Data Here'!I137*1</f>
        <v>3.2399999999999998E-2</v>
      </c>
    </row>
    <row r="138" spans="1:17" x14ac:dyDescent="0.25">
      <c r="A138" s="129" t="str">
        <f>'Paste Current Empower Data Here'!A138</f>
        <v>Scheduled Salary %</v>
      </c>
      <c r="B138">
        <f>'Paste Current Empower Data Here'!B138*1</f>
        <v>2.7300000000000001E-2</v>
      </c>
      <c r="C138">
        <f>'Paste Current Empower Data Here'!C138*1</f>
        <v>2.6499999999999999E-2</v>
      </c>
      <c r="D138">
        <f>'Paste Current Empower Data Here'!D138*1</f>
        <v>3.9399999999999998E-2</v>
      </c>
      <c r="E138">
        <f>'Paste Current Empower Data Here'!E138*1</f>
        <v>4.7600000000000003E-2</v>
      </c>
      <c r="F138">
        <f>'Paste Current Empower Data Here'!F138*1</f>
        <v>4.6399999999999997E-2</v>
      </c>
      <c r="G138">
        <f>'Paste Current Empower Data Here'!G138*1</f>
        <v>0</v>
      </c>
      <c r="H138">
        <f>'Paste Current Empower Data Here'!H138*1</f>
        <v>0</v>
      </c>
      <c r="I138">
        <f>'Paste Current Empower Data Here'!I138*1</f>
        <v>3.5700000000000003E-2</v>
      </c>
    </row>
    <row r="139" spans="1:17" x14ac:dyDescent="0.25">
      <c r="A139" s="129" t="str">
        <f>'Paste Current Empower Data Here'!A139</f>
        <v>Calculated Salary %</v>
      </c>
      <c r="B139">
        <f>'Paste Current Empower Data Here'!B139*1</f>
        <v>2.9499999999999998E-2</v>
      </c>
      <c r="C139">
        <f>'Paste Current Empower Data Here'!C139*1</f>
        <v>2.9499999999999998E-2</v>
      </c>
      <c r="D139">
        <f>'Paste Current Empower Data Here'!D139*1</f>
        <v>0</v>
      </c>
      <c r="E139">
        <f>'Paste Current Empower Data Here'!E139*1</f>
        <v>0</v>
      </c>
      <c r="F139">
        <f>'Paste Current Empower Data Here'!F139*1</f>
        <v>0</v>
      </c>
      <c r="G139">
        <f>'Paste Current Empower Data Here'!G139*1</f>
        <v>0</v>
      </c>
      <c r="H139">
        <f>'Paste Current Empower Data Here'!H139*1</f>
        <v>0</v>
      </c>
      <c r="I139">
        <f>'Paste Current Empower Data Here'!I139*1</f>
        <v>0</v>
      </c>
    </row>
    <row r="140" spans="1:17" x14ac:dyDescent="0.25">
      <c r="A140" s="129" t="str">
        <f>'Paste Current Empower Data Here'!A140</f>
        <v>Target Wages</v>
      </c>
      <c r="B140">
        <f>'Paste Current Empower Data Here'!B140*1</f>
        <v>803</v>
      </c>
      <c r="C140">
        <f>'Paste Current Empower Data Here'!C140*1</f>
        <v>43</v>
      </c>
      <c r="D140">
        <f>'Paste Current Empower Data Here'!D140*1</f>
        <v>32</v>
      </c>
      <c r="E140">
        <f>'Paste Current Empower Data Here'!E140*1</f>
        <v>144</v>
      </c>
      <c r="F140">
        <f>'Paste Current Empower Data Here'!F140*1</f>
        <v>144</v>
      </c>
      <c r="G140">
        <f>'Paste Current Empower Data Here'!G140*1</f>
        <v>144</v>
      </c>
      <c r="H140">
        <f>'Paste Current Empower Data Here'!H140*1</f>
        <v>149</v>
      </c>
      <c r="I140">
        <f>'Paste Current Empower Data Here'!I140*1</f>
        <v>149</v>
      </c>
    </row>
    <row r="141" spans="1:17" x14ac:dyDescent="0.25">
      <c r="A141" s="129" t="str">
        <f>'Paste Current Empower Data Here'!A141</f>
        <v>Scheduled Wages</v>
      </c>
      <c r="B141">
        <f>'Paste Current Empower Data Here'!B141*1</f>
        <v>793</v>
      </c>
      <c r="C141">
        <f>'Paste Current Empower Data Here'!C141*1</f>
        <v>137</v>
      </c>
      <c r="D141">
        <f>'Paste Current Empower Data Here'!D141*1</f>
        <v>164</v>
      </c>
      <c r="E141">
        <f>'Paste Current Empower Data Here'!E141*1</f>
        <v>164</v>
      </c>
      <c r="F141">
        <f>'Paste Current Empower Data Here'!F141*1</f>
        <v>164</v>
      </c>
      <c r="G141">
        <f>'Paste Current Empower Data Here'!G141*1</f>
        <v>0</v>
      </c>
      <c r="H141">
        <f>'Paste Current Empower Data Here'!H141*1</f>
        <v>0</v>
      </c>
      <c r="I141">
        <f>'Paste Current Empower Data Here'!I141*1</f>
        <v>164</v>
      </c>
      <c r="K141" t="str">
        <f>K$4</f>
        <v>Sunday</v>
      </c>
      <c r="L141" t="str">
        <f t="shared" ref="L141:Q141" si="20">L$4</f>
        <v>Monday</v>
      </c>
      <c r="M141" t="str">
        <f t="shared" si="20"/>
        <v>Tuesday</v>
      </c>
      <c r="N141" t="str">
        <f t="shared" si="20"/>
        <v>Wednesday</v>
      </c>
      <c r="O141" t="str">
        <f t="shared" si="20"/>
        <v>Thursday</v>
      </c>
      <c r="P141" t="str">
        <f t="shared" si="20"/>
        <v>Friday</v>
      </c>
      <c r="Q141" t="str">
        <f t="shared" si="20"/>
        <v>Saturday</v>
      </c>
    </row>
    <row r="142" spans="1:17" x14ac:dyDescent="0.25">
      <c r="A142" s="129" t="str">
        <f>'Paste Current Empower Data Here'!A142</f>
        <v>Calculated Wages</v>
      </c>
      <c r="B142">
        <f>'Paste Current Empower Data Here'!B142*1</f>
        <v>130</v>
      </c>
      <c r="C142">
        <f>'Paste Current Empower Data Here'!C142*1</f>
        <v>130</v>
      </c>
      <c r="D142">
        <f>'Paste Current Empower Data Here'!D142*1</f>
        <v>0</v>
      </c>
      <c r="E142">
        <f>'Paste Current Empower Data Here'!E142*1</f>
        <v>0</v>
      </c>
      <c r="F142">
        <f>'Paste Current Empower Data Here'!F142*1</f>
        <v>0</v>
      </c>
      <c r="G142">
        <f>'Paste Current Empower Data Here'!G142*1</f>
        <v>0</v>
      </c>
      <c r="H142">
        <f>'Paste Current Empower Data Here'!H142*1</f>
        <v>0</v>
      </c>
      <c r="I142">
        <f>'Paste Current Empower Data Here'!I142*1</f>
        <v>0</v>
      </c>
      <c r="K142" s="417">
        <f>B142</f>
        <v>130</v>
      </c>
      <c r="L142">
        <f>C142+SUM(D141:I141)</f>
        <v>786</v>
      </c>
      <c r="M142">
        <f>SUM(C142:D142)+SUM(E141:I141)</f>
        <v>622</v>
      </c>
      <c r="N142">
        <f>SUM(C142:E142)+SUM(F141:I141)</f>
        <v>458</v>
      </c>
      <c r="O142">
        <f>SUM(C142:F142)+SUM(G141:I141)</f>
        <v>294</v>
      </c>
      <c r="P142">
        <f>SUM(C142:G142)+SUM(H141:I141)</f>
        <v>294</v>
      </c>
      <c r="Q142">
        <f>SUM(C142:H142)+I141</f>
        <v>294</v>
      </c>
    </row>
    <row r="143" spans="1:17" x14ac:dyDescent="0.25">
      <c r="A143" s="129" t="str">
        <f>'Paste Current Empower Data Here'!A143</f>
        <v>OT Hours</v>
      </c>
      <c r="B143">
        <f>'Paste Current Empower Data Here'!B143*1</f>
        <v>0</v>
      </c>
      <c r="C143">
        <f>'Paste Current Empower Data Here'!C143*1</f>
        <v>0</v>
      </c>
      <c r="D143">
        <f>'Paste Current Empower Data Here'!D143*1</f>
        <v>0</v>
      </c>
      <c r="E143">
        <f>'Paste Current Empower Data Here'!E143*1</f>
        <v>0</v>
      </c>
      <c r="F143">
        <f>'Paste Current Empower Data Here'!F143*1</f>
        <v>0</v>
      </c>
      <c r="G143">
        <f>'Paste Current Empower Data Here'!G143*1</f>
        <v>0</v>
      </c>
      <c r="H143">
        <f>'Paste Current Empower Data Here'!H143*1</f>
        <v>0</v>
      </c>
      <c r="I143">
        <f>'Paste Current Empower Data Here'!I143*1</f>
        <v>0</v>
      </c>
    </row>
    <row r="144" spans="1:17" x14ac:dyDescent="0.25">
      <c r="A144" s="129" t="str">
        <f>'Paste Current Empower Data Here'!A144</f>
        <v>OT Wages</v>
      </c>
      <c r="B144">
        <f>'Paste Current Empower Data Here'!B144*1</f>
        <v>0</v>
      </c>
      <c r="C144">
        <f>'Paste Current Empower Data Here'!C144*1</f>
        <v>0</v>
      </c>
      <c r="D144">
        <f>'Paste Current Empower Data Here'!D144*1</f>
        <v>0</v>
      </c>
      <c r="E144">
        <f>'Paste Current Empower Data Here'!E144*1</f>
        <v>0</v>
      </c>
      <c r="F144">
        <f>'Paste Current Empower Data Here'!F144*1</f>
        <v>0</v>
      </c>
      <c r="G144">
        <f>'Paste Current Empower Data Here'!G144*1</f>
        <v>0</v>
      </c>
      <c r="H144">
        <f>'Paste Current Empower Data Here'!H144*1</f>
        <v>0</v>
      </c>
      <c r="I144">
        <f>'Paste Current Empower Data Here'!I144*1</f>
        <v>0</v>
      </c>
    </row>
    <row r="145" spans="1:17" x14ac:dyDescent="0.25">
      <c r="A145" s="129" t="str">
        <f>'Paste Current Empower Data Here'!A145</f>
        <v>OT Salary %</v>
      </c>
      <c r="B145">
        <f>'Paste Current Empower Data Here'!B145*1</f>
        <v>0</v>
      </c>
      <c r="C145">
        <f>'Paste Current Empower Data Here'!C145*1</f>
        <v>0</v>
      </c>
      <c r="D145">
        <f>'Paste Current Empower Data Here'!D145*1</f>
        <v>0</v>
      </c>
      <c r="E145">
        <f>'Paste Current Empower Data Here'!E145*1</f>
        <v>0</v>
      </c>
      <c r="F145">
        <f>'Paste Current Empower Data Here'!F145*1</f>
        <v>0</v>
      </c>
      <c r="G145">
        <f>'Paste Current Empower Data Here'!G145*1</f>
        <v>0</v>
      </c>
      <c r="H145">
        <f>'Paste Current Empower Data Here'!H145*1</f>
        <v>0</v>
      </c>
      <c r="I145">
        <f>'Paste Current Empower Data Here'!I145*1</f>
        <v>0</v>
      </c>
    </row>
    <row r="146" spans="1:17" x14ac:dyDescent="0.25">
      <c r="A146" s="129" t="str">
        <f>'Paste Current Empower Data Here'!A146</f>
        <v>Customer Count</v>
      </c>
      <c r="B146">
        <f>'Paste Current Empower Data Here'!B146*1</f>
        <v>0</v>
      </c>
      <c r="C146">
        <f>'Paste Current Empower Data Here'!C146*1</f>
        <v>0</v>
      </c>
      <c r="D146">
        <f>'Paste Current Empower Data Here'!D146*1</f>
        <v>0</v>
      </c>
      <c r="E146">
        <f>'Paste Current Empower Data Here'!E146*1</f>
        <v>0</v>
      </c>
      <c r="F146">
        <f>'Paste Current Empower Data Here'!F146*1</f>
        <v>0</v>
      </c>
      <c r="G146">
        <f>'Paste Current Empower Data Here'!G146*1</f>
        <v>0</v>
      </c>
      <c r="H146">
        <f>'Paste Current Empower Data Here'!H146*1</f>
        <v>0</v>
      </c>
      <c r="I146">
        <f>'Paste Current Empower Data Here'!I146*1</f>
        <v>0</v>
      </c>
    </row>
    <row r="147" spans="1:17" x14ac:dyDescent="0.25">
      <c r="A147" s="129" t="str">
        <f>'Paste Current Empower Data Here'!A147</f>
        <v>LY Customer Count</v>
      </c>
      <c r="B147">
        <f>'Paste Current Empower Data Here'!B147*1</f>
        <v>0</v>
      </c>
      <c r="C147">
        <f>'Paste Current Empower Data Here'!C147*1</f>
        <v>0</v>
      </c>
      <c r="D147">
        <f>'Paste Current Empower Data Here'!D147*1</f>
        <v>0</v>
      </c>
      <c r="E147">
        <f>'Paste Current Empower Data Here'!E147*1</f>
        <v>0</v>
      </c>
      <c r="F147">
        <f>'Paste Current Empower Data Here'!F147*1</f>
        <v>0</v>
      </c>
      <c r="G147">
        <f>'Paste Current Empower Data Here'!G147*1</f>
        <v>0</v>
      </c>
      <c r="H147">
        <f>'Paste Current Empower Data Here'!H147*1</f>
        <v>0</v>
      </c>
      <c r="I147">
        <f>'Paste Current Empower Data Here'!I147*1</f>
        <v>0</v>
      </c>
    </row>
    <row r="148" spans="1:17" x14ac:dyDescent="0.25">
      <c r="A148" s="129">
        <f>'Paste Current Empower Data Here'!A148</f>
        <v>0</v>
      </c>
      <c r="B148">
        <f>'Paste Current Empower Data Here'!B148*1</f>
        <v>0</v>
      </c>
      <c r="C148">
        <f>'Paste Current Empower Data Here'!C148*1</f>
        <v>0</v>
      </c>
      <c r="D148">
        <f>'Paste Current Empower Data Here'!D148*1</f>
        <v>0</v>
      </c>
      <c r="E148">
        <f>'Paste Current Empower Data Here'!E148*1</f>
        <v>0</v>
      </c>
      <c r="F148">
        <f>'Paste Current Empower Data Here'!F148*1</f>
        <v>0</v>
      </c>
      <c r="G148">
        <f>'Paste Current Empower Data Here'!G148*1</f>
        <v>0</v>
      </c>
      <c r="H148">
        <f>'Paste Current Empower Data Here'!H148*1</f>
        <v>0</v>
      </c>
      <c r="I148">
        <f>'Paste Current Empower Data Here'!I148*1</f>
        <v>0</v>
      </c>
    </row>
    <row r="149" spans="1:17" x14ac:dyDescent="0.25">
      <c r="A149" s="129" t="str">
        <f>'Paste Current Empower Data Here'!A149</f>
        <v>315 Floral</v>
      </c>
      <c r="B149">
        <f>'Paste Current Empower Data Here'!B149*1</f>
        <v>0</v>
      </c>
      <c r="C149">
        <f>'Paste Current Empower Data Here'!C149*1</f>
        <v>0</v>
      </c>
      <c r="D149">
        <f>'Paste Current Empower Data Here'!D149*1</f>
        <v>0</v>
      </c>
      <c r="E149">
        <f>'Paste Current Empower Data Here'!E149*1</f>
        <v>0</v>
      </c>
      <c r="F149">
        <f>'Paste Current Empower Data Here'!F149*1</f>
        <v>0</v>
      </c>
      <c r="G149">
        <f>'Paste Current Empower Data Here'!G149*1</f>
        <v>0</v>
      </c>
      <c r="H149">
        <f>'Paste Current Empower Data Here'!H149*1</f>
        <v>0</v>
      </c>
      <c r="I149">
        <f>'Paste Current Empower Data Here'!I149*1</f>
        <v>0</v>
      </c>
    </row>
    <row r="150" spans="1:17" x14ac:dyDescent="0.25">
      <c r="A150" s="129" t="str">
        <f>'Paste Current Empower Data Here'!A150</f>
        <v>System Frc Sales</v>
      </c>
      <c r="B150">
        <f>'Paste Current Empower Data Here'!B150*1</f>
        <v>2773</v>
      </c>
      <c r="C150">
        <f>'Paste Current Empower Data Here'!C150*1</f>
        <v>361</v>
      </c>
      <c r="D150">
        <f>'Paste Current Empower Data Here'!D150*1</f>
        <v>351</v>
      </c>
      <c r="E150">
        <f>'Paste Current Empower Data Here'!E150*1</f>
        <v>363</v>
      </c>
      <c r="F150">
        <f>'Paste Current Empower Data Here'!F150*1</f>
        <v>225</v>
      </c>
      <c r="G150">
        <f>'Paste Current Empower Data Here'!G150*1</f>
        <v>356</v>
      </c>
      <c r="H150">
        <f>'Paste Current Empower Data Here'!H150*1</f>
        <v>589</v>
      </c>
      <c r="I150">
        <f>'Paste Current Empower Data Here'!I150*1</f>
        <v>528</v>
      </c>
    </row>
    <row r="151" spans="1:17" x14ac:dyDescent="0.25">
      <c r="A151" s="129" t="str">
        <f>'Paste Current Empower Data Here'!A151</f>
        <v>Target Sales</v>
      </c>
      <c r="B151">
        <f>'Paste Current Empower Data Here'!B151*1</f>
        <v>2500</v>
      </c>
      <c r="C151">
        <f>'Paste Current Empower Data Here'!C151*1</f>
        <v>326</v>
      </c>
      <c r="D151">
        <f>'Paste Current Empower Data Here'!D151*1</f>
        <v>317</v>
      </c>
      <c r="E151">
        <f>'Paste Current Empower Data Here'!E151*1</f>
        <v>327</v>
      </c>
      <c r="F151">
        <f>'Paste Current Empower Data Here'!F151*1</f>
        <v>203</v>
      </c>
      <c r="G151">
        <f>'Paste Current Empower Data Here'!G151*1</f>
        <v>321</v>
      </c>
      <c r="H151">
        <f>'Paste Current Empower Data Here'!H151*1</f>
        <v>531</v>
      </c>
      <c r="I151">
        <f>'Paste Current Empower Data Here'!I151*1</f>
        <v>476</v>
      </c>
      <c r="K151" t="str">
        <f>K$4</f>
        <v>Sunday</v>
      </c>
      <c r="L151" t="str">
        <f t="shared" ref="L151:Q151" si="21">L$4</f>
        <v>Monday</v>
      </c>
      <c r="M151" t="str">
        <f t="shared" si="21"/>
        <v>Tuesday</v>
      </c>
      <c r="N151" t="str">
        <f t="shared" si="21"/>
        <v>Wednesday</v>
      </c>
      <c r="O151" t="str">
        <f t="shared" si="21"/>
        <v>Thursday</v>
      </c>
      <c r="P151" t="str">
        <f t="shared" si="21"/>
        <v>Friday</v>
      </c>
      <c r="Q151" t="str">
        <f t="shared" si="21"/>
        <v>Saturday</v>
      </c>
    </row>
    <row r="152" spans="1:17" x14ac:dyDescent="0.25">
      <c r="A152" s="129" t="str">
        <f>'Paste Current Empower Data Here'!A152</f>
        <v>Actual Sales</v>
      </c>
      <c r="B152">
        <f>'Paste Current Empower Data Here'!B152*1</f>
        <v>381</v>
      </c>
      <c r="C152">
        <f>'Paste Current Empower Data Here'!C152*1</f>
        <v>381</v>
      </c>
      <c r="D152">
        <f>'Paste Current Empower Data Here'!D152*1</f>
        <v>0</v>
      </c>
      <c r="E152">
        <f>'Paste Current Empower Data Here'!E152*1</f>
        <v>0</v>
      </c>
      <c r="F152">
        <f>'Paste Current Empower Data Here'!F152*1</f>
        <v>0</v>
      </c>
      <c r="G152">
        <f>'Paste Current Empower Data Here'!G152*1</f>
        <v>0</v>
      </c>
      <c r="H152">
        <f>'Paste Current Empower Data Here'!H152*1</f>
        <v>0</v>
      </c>
      <c r="I152">
        <f>'Paste Current Empower Data Here'!I152*1</f>
        <v>0</v>
      </c>
      <c r="K152">
        <f>B152</f>
        <v>381</v>
      </c>
      <c r="L152">
        <f>C152+SUM(D151:I151)</f>
        <v>2556</v>
      </c>
      <c r="M152">
        <f>SUM(C152:D152)+SUM(E151:I151)</f>
        <v>2239</v>
      </c>
      <c r="N152">
        <f>SUM(C152:E152)+SUM(F151:I151)</f>
        <v>1912</v>
      </c>
      <c r="O152">
        <f>SUM(C152:F152)+SUM(G151:I151)</f>
        <v>1709</v>
      </c>
      <c r="P152">
        <f>SUM(C152:G152)+SUM(H151:I151)</f>
        <v>1388</v>
      </c>
      <c r="Q152">
        <f>SUM(C152:H152)+I151</f>
        <v>857</v>
      </c>
    </row>
    <row r="153" spans="1:17" x14ac:dyDescent="0.25">
      <c r="A153" s="129" t="str">
        <f>'Paste Current Empower Data Here'!A153</f>
        <v>Last Year Sales</v>
      </c>
      <c r="B153">
        <f>'Paste Current Empower Data Here'!B153*1</f>
        <v>14073</v>
      </c>
      <c r="C153">
        <f>'Paste Current Empower Data Here'!C153*1</f>
        <v>495</v>
      </c>
      <c r="D153">
        <f>'Paste Current Empower Data Here'!D153*1</f>
        <v>425</v>
      </c>
      <c r="E153">
        <f>'Paste Current Empower Data Here'!E153*1</f>
        <v>659</v>
      </c>
      <c r="F153">
        <f>'Paste Current Empower Data Here'!F153*1</f>
        <v>911</v>
      </c>
      <c r="G153">
        <f>'Paste Current Empower Data Here'!G153*1</f>
        <v>994</v>
      </c>
      <c r="H153">
        <f>'Paste Current Empower Data Here'!H153*1</f>
        <v>2949</v>
      </c>
      <c r="I153">
        <f>'Paste Current Empower Data Here'!I153*1</f>
        <v>7640</v>
      </c>
    </row>
    <row r="154" spans="1:17" x14ac:dyDescent="0.25">
      <c r="A154" s="129" t="str">
        <f>'Paste Current Empower Data Here'!A154</f>
        <v>Act vs LY Sales %</v>
      </c>
      <c r="B154">
        <f>'Paste Current Empower Data Here'!B154*1</f>
        <v>-0.97299999999999998</v>
      </c>
      <c r="C154">
        <f>'Paste Current Empower Data Here'!C154*1</f>
        <v>-0.2306</v>
      </c>
      <c r="D154">
        <f>'Paste Current Empower Data Here'!D154*1</f>
        <v>0</v>
      </c>
      <c r="E154">
        <f>'Paste Current Empower Data Here'!E154*1</f>
        <v>0</v>
      </c>
      <c r="F154">
        <f>'Paste Current Empower Data Here'!F154*1</f>
        <v>0</v>
      </c>
      <c r="G154">
        <f>'Paste Current Empower Data Here'!G154*1</f>
        <v>0</v>
      </c>
      <c r="H154">
        <f>'Paste Current Empower Data Here'!H154*1</f>
        <v>0</v>
      </c>
      <c r="I154">
        <f>'Paste Current Empower Data Here'!I154*1</f>
        <v>0</v>
      </c>
    </row>
    <row r="155" spans="1:17" x14ac:dyDescent="0.25">
      <c r="A155" s="129" t="str">
        <f>'Paste Current Empower Data Here'!A155</f>
        <v>Target Hours</v>
      </c>
      <c r="B155">
        <f>'Paste Current Empower Data Here'!B155*1</f>
        <v>41</v>
      </c>
      <c r="C155">
        <f>'Paste Current Empower Data Here'!C155*1</f>
        <v>8</v>
      </c>
      <c r="D155">
        <f>'Paste Current Empower Data Here'!D155*1</f>
        <v>8</v>
      </c>
      <c r="E155">
        <f>'Paste Current Empower Data Here'!E155*1</f>
        <v>1</v>
      </c>
      <c r="F155">
        <f>'Paste Current Empower Data Here'!F155*1</f>
        <v>7</v>
      </c>
      <c r="G155">
        <f>'Paste Current Empower Data Here'!G155*1</f>
        <v>1</v>
      </c>
      <c r="H155">
        <f>'Paste Current Empower Data Here'!H155*1</f>
        <v>8</v>
      </c>
      <c r="I155">
        <f>'Paste Current Empower Data Here'!I155*1</f>
        <v>9</v>
      </c>
    </row>
    <row r="156" spans="1:17" x14ac:dyDescent="0.25">
      <c r="A156" s="129" t="str">
        <f>'Paste Current Empower Data Here'!A156</f>
        <v>Scheduled Hours</v>
      </c>
      <c r="B156">
        <f>'Paste Current Empower Data Here'!B156*1</f>
        <v>26</v>
      </c>
      <c r="C156">
        <f>'Paste Current Empower Data Here'!C156*1</f>
        <v>0</v>
      </c>
      <c r="D156">
        <f>'Paste Current Empower Data Here'!D156*1</f>
        <v>8</v>
      </c>
      <c r="E156">
        <f>'Paste Current Empower Data Here'!E156*1</f>
        <v>0</v>
      </c>
      <c r="F156">
        <f>'Paste Current Empower Data Here'!F156*1</f>
        <v>5</v>
      </c>
      <c r="G156">
        <f>'Paste Current Empower Data Here'!G156*1</f>
        <v>0</v>
      </c>
      <c r="H156">
        <f>'Paste Current Empower Data Here'!H156*1</f>
        <v>8</v>
      </c>
      <c r="I156">
        <f>'Paste Current Empower Data Here'!I156*1</f>
        <v>5</v>
      </c>
      <c r="K156" t="str">
        <f>K$4</f>
        <v>Sunday</v>
      </c>
      <c r="L156" t="str">
        <f t="shared" ref="L156:Q156" si="22">L$4</f>
        <v>Monday</v>
      </c>
      <c r="M156" t="str">
        <f t="shared" si="22"/>
        <v>Tuesday</v>
      </c>
      <c r="N156" t="str">
        <f t="shared" si="22"/>
        <v>Wednesday</v>
      </c>
      <c r="O156" t="str">
        <f t="shared" si="22"/>
        <v>Thursday</v>
      </c>
      <c r="P156" t="str">
        <f t="shared" si="22"/>
        <v>Friday</v>
      </c>
      <c r="Q156" t="str">
        <f t="shared" si="22"/>
        <v>Saturday</v>
      </c>
    </row>
    <row r="157" spans="1:17" x14ac:dyDescent="0.25">
      <c r="A157" s="129" t="str">
        <f>'Paste Current Empower Data Here'!A157</f>
        <v>Calculated Hours</v>
      </c>
      <c r="B157">
        <f>'Paste Current Empower Data Here'!B157*1</f>
        <v>0</v>
      </c>
      <c r="C157">
        <f>'Paste Current Empower Data Here'!C157*1</f>
        <v>0</v>
      </c>
      <c r="D157">
        <f>'Paste Current Empower Data Here'!D157*1</f>
        <v>0</v>
      </c>
      <c r="E157">
        <f>'Paste Current Empower Data Here'!E157*1</f>
        <v>0</v>
      </c>
      <c r="F157">
        <f>'Paste Current Empower Data Here'!F157*1</f>
        <v>0</v>
      </c>
      <c r="G157">
        <f>'Paste Current Empower Data Here'!G157*1</f>
        <v>0</v>
      </c>
      <c r="H157">
        <f>'Paste Current Empower Data Here'!H157*1</f>
        <v>0</v>
      </c>
      <c r="I157">
        <f>'Paste Current Empower Data Here'!I157*1</f>
        <v>0</v>
      </c>
      <c r="K157" s="232">
        <f>B157</f>
        <v>0</v>
      </c>
      <c r="L157" s="232">
        <f>C157+SUM(D156:I156)</f>
        <v>26</v>
      </c>
      <c r="M157" s="232">
        <f>SUM(C157:D157)+SUM(E156:I156)</f>
        <v>18</v>
      </c>
      <c r="N157" s="232">
        <f>SUM(C157:E157)+SUM(F156:I156)</f>
        <v>18</v>
      </c>
      <c r="O157" s="232">
        <f>SUM(C157:F157)+SUM(G156:I156)</f>
        <v>13</v>
      </c>
      <c r="P157" s="232">
        <f>SUM(C157:G157)+SUM(H156:I156)</f>
        <v>13</v>
      </c>
      <c r="Q157" s="232">
        <f>SUM(C157:H157)+I156</f>
        <v>5</v>
      </c>
    </row>
    <row r="158" spans="1:17" x14ac:dyDescent="0.25">
      <c r="A158" s="129" t="str">
        <f>'Paste Current Empower Data Here'!A158</f>
        <v>Target Salary %</v>
      </c>
      <c r="B158">
        <f>'Paste Current Empower Data Here'!B158*1</f>
        <v>0.26069999999999999</v>
      </c>
      <c r="C158">
        <f>'Paste Current Empower Data Here'!C158*1</f>
        <v>0.36399999999999999</v>
      </c>
      <c r="D158">
        <f>'Paste Current Empower Data Here'!D158*1</f>
        <v>0.37409999999999999</v>
      </c>
      <c r="E158">
        <f>'Paste Current Empower Data Here'!E158*1</f>
        <v>6.0400000000000002E-2</v>
      </c>
      <c r="F158">
        <f>'Paste Current Empower Data Here'!F158*1</f>
        <v>0.54530000000000001</v>
      </c>
      <c r="G158">
        <f>'Paste Current Empower Data Here'!G158*1</f>
        <v>6.1600000000000002E-2</v>
      </c>
      <c r="H158">
        <f>'Paste Current Empower Data Here'!H158*1</f>
        <v>0.24560000000000001</v>
      </c>
      <c r="I158">
        <f>'Paste Current Empower Data Here'!I158*1</f>
        <v>0.28199999999999997</v>
      </c>
    </row>
    <row r="159" spans="1:17" x14ac:dyDescent="0.25">
      <c r="A159" s="129" t="str">
        <f>'Paste Current Empower Data Here'!A159</f>
        <v>Scheduled Salary %</v>
      </c>
      <c r="B159">
        <f>'Paste Current Empower Data Here'!B159*1</f>
        <v>0.20799999999999999</v>
      </c>
      <c r="C159">
        <f>'Paste Current Empower Data Here'!C159*1</f>
        <v>0</v>
      </c>
      <c r="D159">
        <f>'Paste Current Empower Data Here'!D159*1</f>
        <v>0.50509999999999999</v>
      </c>
      <c r="E159">
        <f>'Paste Current Empower Data Here'!E159*1</f>
        <v>0</v>
      </c>
      <c r="F159">
        <f>'Paste Current Empower Data Here'!F159*1</f>
        <v>0.49299999999999999</v>
      </c>
      <c r="G159">
        <f>'Paste Current Empower Data Here'!G159*1</f>
        <v>0</v>
      </c>
      <c r="H159">
        <f>'Paste Current Empower Data Here'!H159*1</f>
        <v>0.30149999999999999</v>
      </c>
      <c r="I159">
        <f>'Paste Current Empower Data Here'!I159*1</f>
        <v>0.21</v>
      </c>
    </row>
    <row r="160" spans="1:17" x14ac:dyDescent="0.25">
      <c r="A160" s="129" t="str">
        <f>'Paste Current Empower Data Here'!A160</f>
        <v>Calculated Salary %</v>
      </c>
      <c r="B160">
        <f>'Paste Current Empower Data Here'!B160*1</f>
        <v>0</v>
      </c>
      <c r="C160">
        <f>'Paste Current Empower Data Here'!C160*1</f>
        <v>0</v>
      </c>
      <c r="D160">
        <f>'Paste Current Empower Data Here'!D160*1</f>
        <v>0</v>
      </c>
      <c r="E160">
        <f>'Paste Current Empower Data Here'!E160*1</f>
        <v>0</v>
      </c>
      <c r="F160">
        <f>'Paste Current Empower Data Here'!F160*1</f>
        <v>0</v>
      </c>
      <c r="G160">
        <f>'Paste Current Empower Data Here'!G160*1</f>
        <v>0</v>
      </c>
      <c r="H160">
        <f>'Paste Current Empower Data Here'!H160*1</f>
        <v>0</v>
      </c>
      <c r="I160">
        <f>'Paste Current Empower Data Here'!I160*1</f>
        <v>0</v>
      </c>
    </row>
    <row r="161" spans="1:17" x14ac:dyDescent="0.25">
      <c r="A161" s="129" t="str">
        <f>'Paste Current Empower Data Here'!A161</f>
        <v>Target Wages</v>
      </c>
      <c r="B161">
        <f>'Paste Current Empower Data Here'!B161*1</f>
        <v>652</v>
      </c>
      <c r="C161">
        <f>'Paste Current Empower Data Here'!C161*1</f>
        <v>119</v>
      </c>
      <c r="D161">
        <f>'Paste Current Empower Data Here'!D161*1</f>
        <v>119</v>
      </c>
      <c r="E161">
        <f>'Paste Current Empower Data Here'!E161*1</f>
        <v>20</v>
      </c>
      <c r="F161">
        <f>'Paste Current Empower Data Here'!F161*1</f>
        <v>111</v>
      </c>
      <c r="G161">
        <f>'Paste Current Empower Data Here'!G161*1</f>
        <v>20</v>
      </c>
      <c r="H161">
        <f>'Paste Current Empower Data Here'!H161*1</f>
        <v>130</v>
      </c>
      <c r="I161">
        <f>'Paste Current Empower Data Here'!I161*1</f>
        <v>134</v>
      </c>
    </row>
    <row r="162" spans="1:17" x14ac:dyDescent="0.25">
      <c r="A162" s="129" t="str">
        <f>'Paste Current Empower Data Here'!A162</f>
        <v>Scheduled Wages</v>
      </c>
      <c r="B162">
        <f>'Paste Current Empower Data Here'!B162*1</f>
        <v>520</v>
      </c>
      <c r="C162">
        <f>'Paste Current Empower Data Here'!C162*1</f>
        <v>0</v>
      </c>
      <c r="D162">
        <f>'Paste Current Empower Data Here'!D162*1</f>
        <v>160</v>
      </c>
      <c r="E162">
        <f>'Paste Current Empower Data Here'!E162*1</f>
        <v>0</v>
      </c>
      <c r="F162">
        <f>'Paste Current Empower Data Here'!F162*1</f>
        <v>100</v>
      </c>
      <c r="G162">
        <f>'Paste Current Empower Data Here'!G162*1</f>
        <v>0</v>
      </c>
      <c r="H162">
        <f>'Paste Current Empower Data Here'!H162*1</f>
        <v>160</v>
      </c>
      <c r="I162">
        <f>'Paste Current Empower Data Here'!I162*1</f>
        <v>100</v>
      </c>
      <c r="K162" t="str">
        <f>K$4</f>
        <v>Sunday</v>
      </c>
      <c r="L162" t="str">
        <f t="shared" ref="L162:Q162" si="23">L$4</f>
        <v>Monday</v>
      </c>
      <c r="M162" t="str">
        <f t="shared" si="23"/>
        <v>Tuesday</v>
      </c>
      <c r="N162" t="str">
        <f t="shared" si="23"/>
        <v>Wednesday</v>
      </c>
      <c r="O162" t="str">
        <f t="shared" si="23"/>
        <v>Thursday</v>
      </c>
      <c r="P162" t="str">
        <f t="shared" si="23"/>
        <v>Friday</v>
      </c>
      <c r="Q162" t="str">
        <f t="shared" si="23"/>
        <v>Saturday</v>
      </c>
    </row>
    <row r="163" spans="1:17" x14ac:dyDescent="0.25">
      <c r="A163" s="129" t="str">
        <f>'Paste Current Empower Data Here'!A163</f>
        <v>Calculated Wages</v>
      </c>
      <c r="B163">
        <f>'Paste Current Empower Data Here'!B163*1</f>
        <v>0</v>
      </c>
      <c r="C163">
        <f>'Paste Current Empower Data Here'!C163*1</f>
        <v>0</v>
      </c>
      <c r="D163">
        <f>'Paste Current Empower Data Here'!D163*1</f>
        <v>0</v>
      </c>
      <c r="E163">
        <f>'Paste Current Empower Data Here'!E163*1</f>
        <v>0</v>
      </c>
      <c r="F163">
        <f>'Paste Current Empower Data Here'!F163*1</f>
        <v>0</v>
      </c>
      <c r="G163">
        <f>'Paste Current Empower Data Here'!G163*1</f>
        <v>0</v>
      </c>
      <c r="H163">
        <f>'Paste Current Empower Data Here'!H163*1</f>
        <v>0</v>
      </c>
      <c r="I163">
        <f>'Paste Current Empower Data Here'!I163*1</f>
        <v>0</v>
      </c>
      <c r="K163" s="417">
        <f>B163</f>
        <v>0</v>
      </c>
      <c r="L163">
        <f>C163+SUM(D162:I162)</f>
        <v>520</v>
      </c>
      <c r="M163">
        <f>SUM(C163:D163)+SUM(E162:I162)</f>
        <v>360</v>
      </c>
      <c r="N163">
        <f>SUM(C163:E163)+SUM(F162:I162)</f>
        <v>360</v>
      </c>
      <c r="O163">
        <f>SUM(C163:F163)+SUM(G162:I162)</f>
        <v>260</v>
      </c>
      <c r="P163">
        <f>SUM(C163:G163)+SUM(H162:I162)</f>
        <v>260</v>
      </c>
      <c r="Q163">
        <f>SUM(C163:H163)+I162</f>
        <v>100</v>
      </c>
    </row>
    <row r="164" spans="1:17" x14ac:dyDescent="0.25">
      <c r="A164" s="129" t="str">
        <f>'Paste Current Empower Data Here'!A164</f>
        <v>OT Hours</v>
      </c>
      <c r="B164">
        <f>'Paste Current Empower Data Here'!B164*1</f>
        <v>0</v>
      </c>
      <c r="C164">
        <f>'Paste Current Empower Data Here'!C164*1</f>
        <v>0</v>
      </c>
      <c r="D164">
        <f>'Paste Current Empower Data Here'!D164*1</f>
        <v>0</v>
      </c>
      <c r="E164">
        <f>'Paste Current Empower Data Here'!E164*1</f>
        <v>0</v>
      </c>
      <c r="F164">
        <f>'Paste Current Empower Data Here'!F164*1</f>
        <v>0</v>
      </c>
      <c r="G164">
        <f>'Paste Current Empower Data Here'!G164*1</f>
        <v>0</v>
      </c>
      <c r="H164">
        <f>'Paste Current Empower Data Here'!H164*1</f>
        <v>0</v>
      </c>
      <c r="I164">
        <f>'Paste Current Empower Data Here'!I164*1</f>
        <v>0</v>
      </c>
    </row>
    <row r="165" spans="1:17" x14ac:dyDescent="0.25">
      <c r="A165" s="129" t="str">
        <f>'Paste Current Empower Data Here'!A165</f>
        <v>OT Wages</v>
      </c>
      <c r="B165">
        <f>'Paste Current Empower Data Here'!B165*1</f>
        <v>0</v>
      </c>
      <c r="C165">
        <f>'Paste Current Empower Data Here'!C165*1</f>
        <v>0</v>
      </c>
      <c r="D165">
        <f>'Paste Current Empower Data Here'!D165*1</f>
        <v>0</v>
      </c>
      <c r="E165">
        <f>'Paste Current Empower Data Here'!E165*1</f>
        <v>0</v>
      </c>
      <c r="F165">
        <f>'Paste Current Empower Data Here'!F165*1</f>
        <v>0</v>
      </c>
      <c r="G165">
        <f>'Paste Current Empower Data Here'!G165*1</f>
        <v>0</v>
      </c>
      <c r="H165">
        <f>'Paste Current Empower Data Here'!H165*1</f>
        <v>0</v>
      </c>
      <c r="I165">
        <f>'Paste Current Empower Data Here'!I165*1</f>
        <v>0</v>
      </c>
    </row>
    <row r="166" spans="1:17" x14ac:dyDescent="0.25">
      <c r="A166" s="129" t="str">
        <f>'Paste Current Empower Data Here'!A166</f>
        <v>OT Salary %</v>
      </c>
      <c r="B166">
        <f>'Paste Current Empower Data Here'!B166*1</f>
        <v>0</v>
      </c>
      <c r="C166">
        <f>'Paste Current Empower Data Here'!C166*1</f>
        <v>0</v>
      </c>
      <c r="D166">
        <f>'Paste Current Empower Data Here'!D166*1</f>
        <v>0</v>
      </c>
      <c r="E166">
        <f>'Paste Current Empower Data Here'!E166*1</f>
        <v>0</v>
      </c>
      <c r="F166">
        <f>'Paste Current Empower Data Here'!F166*1</f>
        <v>0</v>
      </c>
      <c r="G166">
        <f>'Paste Current Empower Data Here'!G166*1</f>
        <v>0</v>
      </c>
      <c r="H166">
        <f>'Paste Current Empower Data Here'!H166*1</f>
        <v>0</v>
      </c>
      <c r="I166">
        <f>'Paste Current Empower Data Here'!I166*1</f>
        <v>0</v>
      </c>
    </row>
    <row r="167" spans="1:17" x14ac:dyDescent="0.25">
      <c r="A167" s="129" t="str">
        <f>'Paste Current Empower Data Here'!A167</f>
        <v>Customer Count</v>
      </c>
      <c r="B167">
        <f>'Paste Current Empower Data Here'!B167*1</f>
        <v>0</v>
      </c>
      <c r="C167">
        <f>'Paste Current Empower Data Here'!C167*1</f>
        <v>0</v>
      </c>
      <c r="D167">
        <f>'Paste Current Empower Data Here'!D167*1</f>
        <v>0</v>
      </c>
      <c r="E167">
        <f>'Paste Current Empower Data Here'!E167*1</f>
        <v>0</v>
      </c>
      <c r="F167">
        <f>'Paste Current Empower Data Here'!F167*1</f>
        <v>0</v>
      </c>
      <c r="G167">
        <f>'Paste Current Empower Data Here'!G167*1</f>
        <v>0</v>
      </c>
      <c r="H167">
        <f>'Paste Current Empower Data Here'!H167*1</f>
        <v>0</v>
      </c>
      <c r="I167">
        <f>'Paste Current Empower Data Here'!I167*1</f>
        <v>0</v>
      </c>
    </row>
    <row r="168" spans="1:17" x14ac:dyDescent="0.25">
      <c r="A168" s="129" t="str">
        <f>'Paste Current Empower Data Here'!A168</f>
        <v>LY Customer Count</v>
      </c>
      <c r="B168">
        <f>'Paste Current Empower Data Here'!B168*1</f>
        <v>0</v>
      </c>
      <c r="C168">
        <f>'Paste Current Empower Data Here'!C168*1</f>
        <v>0</v>
      </c>
      <c r="D168">
        <f>'Paste Current Empower Data Here'!D168*1</f>
        <v>0</v>
      </c>
      <c r="E168">
        <f>'Paste Current Empower Data Here'!E168*1</f>
        <v>0</v>
      </c>
      <c r="F168">
        <f>'Paste Current Empower Data Here'!F168*1</f>
        <v>0</v>
      </c>
      <c r="G168">
        <f>'Paste Current Empower Data Here'!G168*1</f>
        <v>0</v>
      </c>
      <c r="H168">
        <f>'Paste Current Empower Data Here'!H168*1</f>
        <v>0</v>
      </c>
      <c r="I168">
        <f>'Paste Current Empower Data Here'!I168*1</f>
        <v>0</v>
      </c>
    </row>
    <row r="169" spans="1:17" x14ac:dyDescent="0.25">
      <c r="A169" s="129">
        <f>'Paste Current Empower Data Here'!A169</f>
        <v>0</v>
      </c>
      <c r="B169">
        <f>'Paste Current Empower Data Here'!B169*1</f>
        <v>0</v>
      </c>
      <c r="C169">
        <f>'Paste Current Empower Data Here'!C169*1</f>
        <v>0</v>
      </c>
      <c r="D169">
        <f>'Paste Current Empower Data Here'!D169*1</f>
        <v>0</v>
      </c>
      <c r="E169">
        <f>'Paste Current Empower Data Here'!E169*1</f>
        <v>0</v>
      </c>
      <c r="F169">
        <f>'Paste Current Empower Data Here'!F169*1</f>
        <v>0</v>
      </c>
      <c r="G169">
        <f>'Paste Current Empower Data Here'!G169*1</f>
        <v>0</v>
      </c>
      <c r="H169">
        <f>'Paste Current Empower Data Here'!H169*1</f>
        <v>0</v>
      </c>
      <c r="I169">
        <f>'Paste Current Empower Data Here'!I169*1</f>
        <v>0</v>
      </c>
    </row>
    <row r="170" spans="1:17" x14ac:dyDescent="0.25">
      <c r="A170" s="129" t="str">
        <f>'Paste Current Empower Data Here'!A170</f>
        <v>316 Bakery</v>
      </c>
      <c r="B170">
        <f>'Paste Current Empower Data Here'!B170*1</f>
        <v>0</v>
      </c>
      <c r="C170">
        <f>'Paste Current Empower Data Here'!C170*1</f>
        <v>0</v>
      </c>
      <c r="D170">
        <f>'Paste Current Empower Data Here'!D170*1</f>
        <v>0</v>
      </c>
      <c r="E170">
        <f>'Paste Current Empower Data Here'!E170*1</f>
        <v>0</v>
      </c>
      <c r="F170">
        <f>'Paste Current Empower Data Here'!F170*1</f>
        <v>0</v>
      </c>
      <c r="G170">
        <f>'Paste Current Empower Data Here'!G170*1</f>
        <v>0</v>
      </c>
      <c r="H170">
        <f>'Paste Current Empower Data Here'!H170*1</f>
        <v>0</v>
      </c>
      <c r="I170">
        <f>'Paste Current Empower Data Here'!I170*1</f>
        <v>0</v>
      </c>
    </row>
    <row r="171" spans="1:17" x14ac:dyDescent="0.25">
      <c r="A171" s="129" t="str">
        <f>'Paste Current Empower Data Here'!A171</f>
        <v>System Frc Sales</v>
      </c>
      <c r="B171">
        <f>'Paste Current Empower Data Here'!B171*1</f>
        <v>19965</v>
      </c>
      <c r="C171">
        <f>'Paste Current Empower Data Here'!C171*1</f>
        <v>3364</v>
      </c>
      <c r="D171">
        <f>'Paste Current Empower Data Here'!D171*1</f>
        <v>2613</v>
      </c>
      <c r="E171">
        <f>'Paste Current Empower Data Here'!E171*1</f>
        <v>2085</v>
      </c>
      <c r="F171">
        <f>'Paste Current Empower Data Here'!F171*1</f>
        <v>2375</v>
      </c>
      <c r="G171">
        <f>'Paste Current Empower Data Here'!G171*1</f>
        <v>2626</v>
      </c>
      <c r="H171">
        <f>'Paste Current Empower Data Here'!H171*1</f>
        <v>2975</v>
      </c>
      <c r="I171">
        <f>'Paste Current Empower Data Here'!I171*1</f>
        <v>3928</v>
      </c>
    </row>
    <row r="172" spans="1:17" x14ac:dyDescent="0.25">
      <c r="A172" s="129" t="str">
        <f>'Paste Current Empower Data Here'!A172</f>
        <v>Target Sales</v>
      </c>
      <c r="B172">
        <f>'Paste Current Empower Data Here'!B172*1</f>
        <v>18700</v>
      </c>
      <c r="C172">
        <f>'Paste Current Empower Data Here'!C172*1</f>
        <v>3151</v>
      </c>
      <c r="D172">
        <f>'Paste Current Empower Data Here'!D172*1</f>
        <v>2447</v>
      </c>
      <c r="E172">
        <f>'Paste Current Empower Data Here'!E172*1</f>
        <v>1953</v>
      </c>
      <c r="F172">
        <f>'Paste Current Empower Data Here'!F172*1</f>
        <v>2224</v>
      </c>
      <c r="G172">
        <f>'Paste Current Empower Data Here'!G172*1</f>
        <v>2459</v>
      </c>
      <c r="H172">
        <f>'Paste Current Empower Data Here'!H172*1</f>
        <v>2787</v>
      </c>
      <c r="I172">
        <f>'Paste Current Empower Data Here'!I172*1</f>
        <v>3679</v>
      </c>
      <c r="K172" t="str">
        <f>K$4</f>
        <v>Sunday</v>
      </c>
      <c r="L172" t="str">
        <f t="shared" ref="L172:Q172" si="24">L$4</f>
        <v>Monday</v>
      </c>
      <c r="M172" t="str">
        <f t="shared" si="24"/>
        <v>Tuesday</v>
      </c>
      <c r="N172" t="str">
        <f t="shared" si="24"/>
        <v>Wednesday</v>
      </c>
      <c r="O172" t="str">
        <f t="shared" si="24"/>
        <v>Thursday</v>
      </c>
      <c r="P172" t="str">
        <f t="shared" si="24"/>
        <v>Friday</v>
      </c>
      <c r="Q172" t="str">
        <f t="shared" si="24"/>
        <v>Saturday</v>
      </c>
    </row>
    <row r="173" spans="1:17" x14ac:dyDescent="0.25">
      <c r="A173" s="129" t="str">
        <f>'Paste Current Empower Data Here'!A173</f>
        <v>Actual Sales</v>
      </c>
      <c r="B173">
        <f>'Paste Current Empower Data Here'!B173*1</f>
        <v>3103</v>
      </c>
      <c r="C173">
        <f>'Paste Current Empower Data Here'!C173*1</f>
        <v>3103</v>
      </c>
      <c r="D173">
        <f>'Paste Current Empower Data Here'!D173*1</f>
        <v>0</v>
      </c>
      <c r="E173">
        <f>'Paste Current Empower Data Here'!E173*1</f>
        <v>0</v>
      </c>
      <c r="F173">
        <f>'Paste Current Empower Data Here'!F173*1</f>
        <v>0</v>
      </c>
      <c r="G173">
        <f>'Paste Current Empower Data Here'!G173*1</f>
        <v>0</v>
      </c>
      <c r="H173">
        <f>'Paste Current Empower Data Here'!H173*1</f>
        <v>0</v>
      </c>
      <c r="I173">
        <f>'Paste Current Empower Data Here'!I173*1</f>
        <v>0</v>
      </c>
      <c r="K173">
        <f>B173</f>
        <v>3103</v>
      </c>
      <c r="L173">
        <f>C173+SUM(D172:I172)</f>
        <v>18652</v>
      </c>
      <c r="M173">
        <f>SUM(C173:D173)+SUM(E172:I172)</f>
        <v>16205</v>
      </c>
      <c r="N173">
        <f>SUM(C173:E173)+SUM(F172:I172)</f>
        <v>14252</v>
      </c>
      <c r="O173">
        <f>SUM(C173:F173)+SUM(G172:I172)</f>
        <v>12028</v>
      </c>
      <c r="P173">
        <f>SUM(C173:G173)+SUM(H172:I172)</f>
        <v>9569</v>
      </c>
      <c r="Q173">
        <f>SUM(C173:H173)+I172</f>
        <v>6782</v>
      </c>
    </row>
    <row r="174" spans="1:17" x14ac:dyDescent="0.25">
      <c r="A174" s="129" t="str">
        <f>'Paste Current Empower Data Here'!A174</f>
        <v>Last Year Sales</v>
      </c>
      <c r="B174">
        <f>'Paste Current Empower Data Here'!B174*1</f>
        <v>24058</v>
      </c>
      <c r="C174">
        <f>'Paste Current Empower Data Here'!C174*1</f>
        <v>3593</v>
      </c>
      <c r="D174">
        <f>'Paste Current Empower Data Here'!D174*1</f>
        <v>2598</v>
      </c>
      <c r="E174">
        <f>'Paste Current Empower Data Here'!E174*1</f>
        <v>2389</v>
      </c>
      <c r="F174">
        <f>'Paste Current Empower Data Here'!F174*1</f>
        <v>3182</v>
      </c>
      <c r="G174">
        <f>'Paste Current Empower Data Here'!G174*1</f>
        <v>3422</v>
      </c>
      <c r="H174">
        <f>'Paste Current Empower Data Here'!H174*1</f>
        <v>3365</v>
      </c>
      <c r="I174">
        <f>'Paste Current Empower Data Here'!I174*1</f>
        <v>5509</v>
      </c>
    </row>
    <row r="175" spans="1:17" x14ac:dyDescent="0.25">
      <c r="A175" s="129" t="str">
        <f>'Paste Current Empower Data Here'!A175</f>
        <v>Act vs LY Sales %</v>
      </c>
      <c r="B175">
        <f>'Paste Current Empower Data Here'!B175*1</f>
        <v>-0.871</v>
      </c>
      <c r="C175">
        <f>'Paste Current Empower Data Here'!C175*1</f>
        <v>-0.13639999999999999</v>
      </c>
      <c r="D175">
        <f>'Paste Current Empower Data Here'!D175*1</f>
        <v>0</v>
      </c>
      <c r="E175">
        <f>'Paste Current Empower Data Here'!E175*1</f>
        <v>0</v>
      </c>
      <c r="F175">
        <f>'Paste Current Empower Data Here'!F175*1</f>
        <v>0</v>
      </c>
      <c r="G175">
        <f>'Paste Current Empower Data Here'!G175*1</f>
        <v>0</v>
      </c>
      <c r="H175">
        <f>'Paste Current Empower Data Here'!H175*1</f>
        <v>0</v>
      </c>
      <c r="I175">
        <f>'Paste Current Empower Data Here'!I175*1</f>
        <v>0</v>
      </c>
    </row>
    <row r="176" spans="1:17" x14ac:dyDescent="0.25">
      <c r="A176" s="129" t="str">
        <f>'Paste Current Empower Data Here'!A176</f>
        <v>Target Hours</v>
      </c>
      <c r="B176">
        <f>'Paste Current Empower Data Here'!B176*1</f>
        <v>203</v>
      </c>
      <c r="C176">
        <f>'Paste Current Empower Data Here'!C176*1</f>
        <v>38</v>
      </c>
      <c r="D176">
        <f>'Paste Current Empower Data Here'!D176*1</f>
        <v>28</v>
      </c>
      <c r="E176">
        <f>'Paste Current Empower Data Here'!E176*1</f>
        <v>21</v>
      </c>
      <c r="F176">
        <f>'Paste Current Empower Data Here'!F176*1</f>
        <v>28</v>
      </c>
      <c r="G176">
        <f>'Paste Current Empower Data Here'!G176*1</f>
        <v>21</v>
      </c>
      <c r="H176">
        <f>'Paste Current Empower Data Here'!H176*1</f>
        <v>30</v>
      </c>
      <c r="I176">
        <f>'Paste Current Empower Data Here'!I176*1</f>
        <v>38</v>
      </c>
    </row>
    <row r="177" spans="1:17" x14ac:dyDescent="0.25">
      <c r="A177" s="129" t="str">
        <f>'Paste Current Empower Data Here'!A177</f>
        <v>Scheduled Hours</v>
      </c>
      <c r="B177">
        <f>'Paste Current Empower Data Here'!B177*1</f>
        <v>208</v>
      </c>
      <c r="C177">
        <f>'Paste Current Empower Data Here'!C177*1</f>
        <v>28</v>
      </c>
      <c r="D177">
        <f>'Paste Current Empower Data Here'!D177*1</f>
        <v>36</v>
      </c>
      <c r="E177">
        <f>'Paste Current Empower Data Here'!E177*1</f>
        <v>28</v>
      </c>
      <c r="F177">
        <f>'Paste Current Empower Data Here'!F177*1</f>
        <v>32</v>
      </c>
      <c r="G177">
        <f>'Paste Current Empower Data Here'!G177*1</f>
        <v>28</v>
      </c>
      <c r="H177">
        <f>'Paste Current Empower Data Here'!H177*1</f>
        <v>28</v>
      </c>
      <c r="I177">
        <f>'Paste Current Empower Data Here'!I177*1</f>
        <v>28</v>
      </c>
      <c r="K177" t="str">
        <f>K$4</f>
        <v>Sunday</v>
      </c>
      <c r="L177" t="str">
        <f t="shared" ref="L177:Q177" si="25">L$4</f>
        <v>Monday</v>
      </c>
      <c r="M177" t="str">
        <f t="shared" si="25"/>
        <v>Tuesday</v>
      </c>
      <c r="N177" t="str">
        <f t="shared" si="25"/>
        <v>Wednesday</v>
      </c>
      <c r="O177" t="str">
        <f t="shared" si="25"/>
        <v>Thursday</v>
      </c>
      <c r="P177" t="str">
        <f t="shared" si="25"/>
        <v>Friday</v>
      </c>
      <c r="Q177" t="str">
        <f t="shared" si="25"/>
        <v>Saturday</v>
      </c>
    </row>
    <row r="178" spans="1:17" x14ac:dyDescent="0.25">
      <c r="A178" s="129" t="str">
        <f>'Paste Current Empower Data Here'!A178</f>
        <v>Calculated Hours</v>
      </c>
      <c r="B178">
        <f>'Paste Current Empower Data Here'!B178*1</f>
        <v>28</v>
      </c>
      <c r="C178">
        <f>'Paste Current Empower Data Here'!C178*1</f>
        <v>28</v>
      </c>
      <c r="D178">
        <f>'Paste Current Empower Data Here'!D178*1</f>
        <v>0</v>
      </c>
      <c r="E178">
        <f>'Paste Current Empower Data Here'!E178*1</f>
        <v>0</v>
      </c>
      <c r="F178">
        <f>'Paste Current Empower Data Here'!F178*1</f>
        <v>0</v>
      </c>
      <c r="G178">
        <f>'Paste Current Empower Data Here'!G178*1</f>
        <v>0</v>
      </c>
      <c r="H178">
        <f>'Paste Current Empower Data Here'!H178*1</f>
        <v>0</v>
      </c>
      <c r="I178">
        <f>'Paste Current Empower Data Here'!I178*1</f>
        <v>0</v>
      </c>
      <c r="K178" s="232">
        <f>B178</f>
        <v>28</v>
      </c>
      <c r="L178" s="232">
        <f>C178+SUM(D177:I177)</f>
        <v>208</v>
      </c>
      <c r="M178" s="232">
        <f>SUM(C178:D178)+SUM(E177:I177)</f>
        <v>172</v>
      </c>
      <c r="N178" s="232">
        <f>SUM(C178:E178)+SUM(F177:I177)</f>
        <v>144</v>
      </c>
      <c r="O178" s="232">
        <f>SUM(C178:F178)+SUM(G177:I177)</f>
        <v>112</v>
      </c>
      <c r="P178" s="232">
        <f>SUM(C178:G178)+SUM(H177:I177)</f>
        <v>84</v>
      </c>
      <c r="Q178" s="232">
        <f>SUM(C178:H178)+I177</f>
        <v>56</v>
      </c>
    </row>
    <row r="179" spans="1:17" x14ac:dyDescent="0.25">
      <c r="A179" s="129" t="str">
        <f>'Paste Current Empower Data Here'!A179</f>
        <v>Target Salary %</v>
      </c>
      <c r="B179">
        <f>'Paste Current Empower Data Here'!B179*1</f>
        <v>0.18190000000000001</v>
      </c>
      <c r="C179">
        <f>'Paste Current Empower Data Here'!C179*1</f>
        <v>0.1996</v>
      </c>
      <c r="D179">
        <f>'Paste Current Empower Data Here'!D179*1</f>
        <v>0.19189999999999999</v>
      </c>
      <c r="E179">
        <f>'Paste Current Empower Data Here'!E179*1</f>
        <v>0.1804</v>
      </c>
      <c r="F179">
        <f>'Paste Current Empower Data Here'!F179*1</f>
        <v>0.2112</v>
      </c>
      <c r="G179">
        <f>'Paste Current Empower Data Here'!G179*1</f>
        <v>0.14330000000000001</v>
      </c>
      <c r="H179">
        <f>'Paste Current Empower Data Here'!H179*1</f>
        <v>0.17910000000000001</v>
      </c>
      <c r="I179">
        <f>'Paste Current Empower Data Here'!I179*1</f>
        <v>0.17100000000000001</v>
      </c>
    </row>
    <row r="180" spans="1:17" x14ac:dyDescent="0.25">
      <c r="A180" s="129" t="str">
        <f>'Paste Current Empower Data Here'!A180</f>
        <v>Scheduled Salary %</v>
      </c>
      <c r="B180">
        <f>'Paste Current Empower Data Here'!B180*1</f>
        <v>0.18329999999999999</v>
      </c>
      <c r="C180">
        <f>'Paste Current Empower Data Here'!C180*1</f>
        <v>0.17019999999999999</v>
      </c>
      <c r="D180">
        <f>'Paste Current Empower Data Here'!D180*1</f>
        <v>0.22539999999999999</v>
      </c>
      <c r="E180">
        <f>'Paste Current Empower Data Here'!E180*1</f>
        <v>0.23710000000000001</v>
      </c>
      <c r="F180">
        <f>'Paste Current Empower Data Here'!F180*1</f>
        <v>0.2364</v>
      </c>
      <c r="G180">
        <f>'Paste Current Empower Data Here'!G180*1</f>
        <v>0.18060000000000001</v>
      </c>
      <c r="H180">
        <f>'Paste Current Empower Data Here'!H180*1</f>
        <v>0.1593</v>
      </c>
      <c r="I180">
        <f>'Paste Current Empower Data Here'!I180*1</f>
        <v>0.12559999999999999</v>
      </c>
    </row>
    <row r="181" spans="1:17" x14ac:dyDescent="0.25">
      <c r="A181" s="129" t="str">
        <f>'Paste Current Empower Data Here'!A181</f>
        <v>Calculated Salary %</v>
      </c>
      <c r="B181">
        <f>'Paste Current Empower Data Here'!B181*1</f>
        <v>0.17330000000000001</v>
      </c>
      <c r="C181">
        <f>'Paste Current Empower Data Here'!C181*1</f>
        <v>0.17330000000000001</v>
      </c>
      <c r="D181">
        <f>'Paste Current Empower Data Here'!D181*1</f>
        <v>0</v>
      </c>
      <c r="E181">
        <f>'Paste Current Empower Data Here'!E181*1</f>
        <v>0</v>
      </c>
      <c r="F181">
        <f>'Paste Current Empower Data Here'!F181*1</f>
        <v>0</v>
      </c>
      <c r="G181">
        <f>'Paste Current Empower Data Here'!G181*1</f>
        <v>0</v>
      </c>
      <c r="H181">
        <f>'Paste Current Empower Data Here'!H181*1</f>
        <v>0</v>
      </c>
      <c r="I181">
        <f>'Paste Current Empower Data Here'!I181*1</f>
        <v>0</v>
      </c>
    </row>
    <row r="182" spans="1:17" x14ac:dyDescent="0.25">
      <c r="A182" s="129" t="str">
        <f>'Paste Current Empower Data Here'!A182</f>
        <v>Target Wages</v>
      </c>
      <c r="B182">
        <f>'Paste Current Empower Data Here'!B182*1</f>
        <v>3401</v>
      </c>
      <c r="C182">
        <f>'Paste Current Empower Data Here'!C182*1</f>
        <v>629</v>
      </c>
      <c r="D182">
        <f>'Paste Current Empower Data Here'!D182*1</f>
        <v>470</v>
      </c>
      <c r="E182">
        <f>'Paste Current Empower Data Here'!E182*1</f>
        <v>352</v>
      </c>
      <c r="F182">
        <f>'Paste Current Empower Data Here'!F182*1</f>
        <v>470</v>
      </c>
      <c r="G182">
        <f>'Paste Current Empower Data Here'!G182*1</f>
        <v>352</v>
      </c>
      <c r="H182">
        <f>'Paste Current Empower Data Here'!H182*1</f>
        <v>499</v>
      </c>
      <c r="I182">
        <f>'Paste Current Empower Data Here'!I182*1</f>
        <v>629</v>
      </c>
    </row>
    <row r="183" spans="1:17" x14ac:dyDescent="0.25">
      <c r="A183" s="129" t="str">
        <f>'Paste Current Empower Data Here'!A183</f>
        <v>Scheduled Wages</v>
      </c>
      <c r="B183">
        <f>'Paste Current Empower Data Here'!B183*1</f>
        <v>3427</v>
      </c>
      <c r="C183">
        <f>'Paste Current Empower Data Here'!C183*1</f>
        <v>536</v>
      </c>
      <c r="D183">
        <f>'Paste Current Empower Data Here'!D183*1</f>
        <v>552</v>
      </c>
      <c r="E183">
        <f>'Paste Current Empower Data Here'!E183*1</f>
        <v>463</v>
      </c>
      <c r="F183">
        <f>'Paste Current Empower Data Here'!F183*1</f>
        <v>526</v>
      </c>
      <c r="G183">
        <f>'Paste Current Empower Data Here'!G183*1</f>
        <v>444</v>
      </c>
      <c r="H183">
        <f>'Paste Current Empower Data Here'!H183*1</f>
        <v>444</v>
      </c>
      <c r="I183">
        <f>'Paste Current Empower Data Here'!I183*1</f>
        <v>462</v>
      </c>
      <c r="K183" t="str">
        <f>K$4</f>
        <v>Sunday</v>
      </c>
      <c r="L183" t="str">
        <f t="shared" ref="L183:Q183" si="26">L$4</f>
        <v>Monday</v>
      </c>
      <c r="M183" t="str">
        <f t="shared" si="26"/>
        <v>Tuesday</v>
      </c>
      <c r="N183" t="str">
        <f t="shared" si="26"/>
        <v>Wednesday</v>
      </c>
      <c r="O183" t="str">
        <f t="shared" si="26"/>
        <v>Thursday</v>
      </c>
      <c r="P183" t="str">
        <f t="shared" si="26"/>
        <v>Friday</v>
      </c>
      <c r="Q183" t="str">
        <f t="shared" si="26"/>
        <v>Saturday</v>
      </c>
    </row>
    <row r="184" spans="1:17" x14ac:dyDescent="0.25">
      <c r="A184" s="129" t="str">
        <f>'Paste Current Empower Data Here'!A184</f>
        <v>Calculated Wages</v>
      </c>
      <c r="B184">
        <f>'Paste Current Empower Data Here'!B184*1</f>
        <v>538</v>
      </c>
      <c r="C184">
        <f>'Paste Current Empower Data Here'!C184*1</f>
        <v>538</v>
      </c>
      <c r="D184">
        <f>'Paste Current Empower Data Here'!D184*1</f>
        <v>0</v>
      </c>
      <c r="E184">
        <f>'Paste Current Empower Data Here'!E184*1</f>
        <v>0</v>
      </c>
      <c r="F184">
        <f>'Paste Current Empower Data Here'!F184*1</f>
        <v>0</v>
      </c>
      <c r="G184">
        <f>'Paste Current Empower Data Here'!G184*1</f>
        <v>0</v>
      </c>
      <c r="H184">
        <f>'Paste Current Empower Data Here'!H184*1</f>
        <v>0</v>
      </c>
      <c r="I184">
        <f>'Paste Current Empower Data Here'!I184*1</f>
        <v>0</v>
      </c>
      <c r="K184" s="417">
        <f>B184</f>
        <v>538</v>
      </c>
      <c r="L184">
        <f>C184+SUM(D183:I183)</f>
        <v>3429</v>
      </c>
      <c r="M184">
        <f>SUM(C184:D184)+SUM(E183:I183)</f>
        <v>2877</v>
      </c>
      <c r="N184">
        <f>SUM(C184:E184)+SUM(F183:I183)</f>
        <v>2414</v>
      </c>
      <c r="O184">
        <f>SUM(C184:F184)+SUM(G183:I183)</f>
        <v>1888</v>
      </c>
      <c r="P184">
        <f>SUM(C184:G184)+SUM(H183:I183)</f>
        <v>1444</v>
      </c>
      <c r="Q184">
        <f>SUM(C184:H184)+I183</f>
        <v>1000</v>
      </c>
    </row>
    <row r="185" spans="1:17" x14ac:dyDescent="0.25">
      <c r="A185" s="129" t="str">
        <f>'Paste Current Empower Data Here'!A185</f>
        <v>OT Hours</v>
      </c>
      <c r="B185">
        <f>'Paste Current Empower Data Here'!B185*1</f>
        <v>0</v>
      </c>
      <c r="C185">
        <f>'Paste Current Empower Data Here'!C185*1</f>
        <v>0</v>
      </c>
      <c r="D185">
        <f>'Paste Current Empower Data Here'!D185*1</f>
        <v>0</v>
      </c>
      <c r="E185">
        <f>'Paste Current Empower Data Here'!E185*1</f>
        <v>0</v>
      </c>
      <c r="F185">
        <f>'Paste Current Empower Data Here'!F185*1</f>
        <v>0</v>
      </c>
      <c r="G185">
        <f>'Paste Current Empower Data Here'!G185*1</f>
        <v>0</v>
      </c>
      <c r="H185">
        <f>'Paste Current Empower Data Here'!H185*1</f>
        <v>0</v>
      </c>
      <c r="I185">
        <f>'Paste Current Empower Data Here'!I185*1</f>
        <v>0</v>
      </c>
    </row>
    <row r="186" spans="1:17" x14ac:dyDescent="0.25">
      <c r="A186" s="129" t="str">
        <f>'Paste Current Empower Data Here'!A186</f>
        <v>OT Wages</v>
      </c>
      <c r="B186">
        <f>'Paste Current Empower Data Here'!B186*1</f>
        <v>0</v>
      </c>
      <c r="C186">
        <f>'Paste Current Empower Data Here'!C186*1</f>
        <v>0</v>
      </c>
      <c r="D186">
        <f>'Paste Current Empower Data Here'!D186*1</f>
        <v>0</v>
      </c>
      <c r="E186">
        <f>'Paste Current Empower Data Here'!E186*1</f>
        <v>0</v>
      </c>
      <c r="F186">
        <f>'Paste Current Empower Data Here'!F186*1</f>
        <v>0</v>
      </c>
      <c r="G186">
        <f>'Paste Current Empower Data Here'!G186*1</f>
        <v>0</v>
      </c>
      <c r="H186">
        <f>'Paste Current Empower Data Here'!H186*1</f>
        <v>0</v>
      </c>
      <c r="I186">
        <f>'Paste Current Empower Data Here'!I186*1</f>
        <v>0</v>
      </c>
    </row>
    <row r="187" spans="1:17" x14ac:dyDescent="0.25">
      <c r="A187" s="129" t="str">
        <f>'Paste Current Empower Data Here'!A187</f>
        <v>OT Salary %</v>
      </c>
      <c r="B187">
        <f>'Paste Current Empower Data Here'!B187*1</f>
        <v>0</v>
      </c>
      <c r="C187">
        <f>'Paste Current Empower Data Here'!C187*1</f>
        <v>0</v>
      </c>
      <c r="D187">
        <f>'Paste Current Empower Data Here'!D187*1</f>
        <v>0</v>
      </c>
      <c r="E187">
        <f>'Paste Current Empower Data Here'!E187*1</f>
        <v>0</v>
      </c>
      <c r="F187">
        <f>'Paste Current Empower Data Here'!F187*1</f>
        <v>0</v>
      </c>
      <c r="G187">
        <f>'Paste Current Empower Data Here'!G187*1</f>
        <v>0</v>
      </c>
      <c r="H187">
        <f>'Paste Current Empower Data Here'!H187*1</f>
        <v>0</v>
      </c>
      <c r="I187">
        <f>'Paste Current Empower Data Here'!I187*1</f>
        <v>0</v>
      </c>
    </row>
    <row r="188" spans="1:17" x14ac:dyDescent="0.25">
      <c r="A188" s="129" t="str">
        <f>'Paste Current Empower Data Here'!A188</f>
        <v>Customer Count</v>
      </c>
      <c r="B188">
        <f>'Paste Current Empower Data Here'!B188*1</f>
        <v>0</v>
      </c>
      <c r="C188">
        <f>'Paste Current Empower Data Here'!C188*1</f>
        <v>0</v>
      </c>
      <c r="D188">
        <f>'Paste Current Empower Data Here'!D188*1</f>
        <v>0</v>
      </c>
      <c r="E188">
        <f>'Paste Current Empower Data Here'!E188*1</f>
        <v>0</v>
      </c>
      <c r="F188">
        <f>'Paste Current Empower Data Here'!F188*1</f>
        <v>0</v>
      </c>
      <c r="G188">
        <f>'Paste Current Empower Data Here'!G188*1</f>
        <v>0</v>
      </c>
      <c r="H188">
        <f>'Paste Current Empower Data Here'!H188*1</f>
        <v>0</v>
      </c>
      <c r="I188">
        <f>'Paste Current Empower Data Here'!I188*1</f>
        <v>0</v>
      </c>
    </row>
    <row r="189" spans="1:17" x14ac:dyDescent="0.25">
      <c r="A189" s="129" t="str">
        <f>'Paste Current Empower Data Here'!A189</f>
        <v>LY Customer Count</v>
      </c>
      <c r="B189">
        <f>'Paste Current Empower Data Here'!B189*1</f>
        <v>0</v>
      </c>
      <c r="C189">
        <f>'Paste Current Empower Data Here'!C189*1</f>
        <v>0</v>
      </c>
      <c r="D189">
        <f>'Paste Current Empower Data Here'!D189*1</f>
        <v>0</v>
      </c>
      <c r="E189">
        <f>'Paste Current Empower Data Here'!E189*1</f>
        <v>0</v>
      </c>
      <c r="F189">
        <f>'Paste Current Empower Data Here'!F189*1</f>
        <v>0</v>
      </c>
      <c r="G189">
        <f>'Paste Current Empower Data Here'!G189*1</f>
        <v>0</v>
      </c>
      <c r="H189">
        <f>'Paste Current Empower Data Here'!H189*1</f>
        <v>0</v>
      </c>
      <c r="I189">
        <f>'Paste Current Empower Data Here'!I189*1</f>
        <v>0</v>
      </c>
    </row>
    <row r="190" spans="1:17" x14ac:dyDescent="0.25">
      <c r="A190" s="129">
        <f>'Paste Current Empower Data Here'!A190</f>
        <v>0</v>
      </c>
      <c r="B190">
        <f>'Paste Current Empower Data Here'!B190*1</f>
        <v>0</v>
      </c>
      <c r="C190">
        <f>'Paste Current Empower Data Here'!C190*1</f>
        <v>0</v>
      </c>
      <c r="D190">
        <f>'Paste Current Empower Data Here'!D190*1</f>
        <v>0</v>
      </c>
      <c r="E190">
        <f>'Paste Current Empower Data Here'!E190*1</f>
        <v>0</v>
      </c>
      <c r="F190">
        <f>'Paste Current Empower Data Here'!F190*1</f>
        <v>0</v>
      </c>
      <c r="G190">
        <f>'Paste Current Empower Data Here'!G190*1</f>
        <v>0</v>
      </c>
      <c r="H190">
        <f>'Paste Current Empower Data Here'!H190*1</f>
        <v>0</v>
      </c>
      <c r="I190">
        <f>'Paste Current Empower Data Here'!I190*1</f>
        <v>0</v>
      </c>
    </row>
    <row r="191" spans="1:17" x14ac:dyDescent="0.25">
      <c r="A191" s="129" t="str">
        <f>'Paste Current Empower Data Here'!A191</f>
        <v>328 Coffee Bar</v>
      </c>
      <c r="B191">
        <f>'Paste Current Empower Data Here'!B191*1</f>
        <v>0</v>
      </c>
      <c r="C191">
        <f>'Paste Current Empower Data Here'!C191*1</f>
        <v>0</v>
      </c>
      <c r="D191">
        <f>'Paste Current Empower Data Here'!D191*1</f>
        <v>0</v>
      </c>
      <c r="E191">
        <f>'Paste Current Empower Data Here'!E191*1</f>
        <v>0</v>
      </c>
      <c r="F191">
        <f>'Paste Current Empower Data Here'!F191*1</f>
        <v>0</v>
      </c>
      <c r="G191">
        <f>'Paste Current Empower Data Here'!G191*1</f>
        <v>0</v>
      </c>
      <c r="H191">
        <f>'Paste Current Empower Data Here'!H191*1</f>
        <v>0</v>
      </c>
      <c r="I191">
        <f>'Paste Current Empower Data Here'!I191*1</f>
        <v>0</v>
      </c>
    </row>
    <row r="192" spans="1:17" x14ac:dyDescent="0.25">
      <c r="A192" s="129" t="str">
        <f>'Paste Current Empower Data Here'!A192</f>
        <v>System Frc Sales</v>
      </c>
      <c r="B192">
        <f>'Paste Current Empower Data Here'!B192*1</f>
        <v>0</v>
      </c>
      <c r="C192">
        <f>'Paste Current Empower Data Here'!C192*1</f>
        <v>0</v>
      </c>
      <c r="D192">
        <f>'Paste Current Empower Data Here'!D192*1</f>
        <v>0</v>
      </c>
      <c r="E192">
        <f>'Paste Current Empower Data Here'!E192*1</f>
        <v>0</v>
      </c>
      <c r="F192">
        <f>'Paste Current Empower Data Here'!F192*1</f>
        <v>0</v>
      </c>
      <c r="G192">
        <f>'Paste Current Empower Data Here'!G192*1</f>
        <v>0</v>
      </c>
      <c r="H192">
        <f>'Paste Current Empower Data Here'!H192*1</f>
        <v>0</v>
      </c>
      <c r="I192">
        <f>'Paste Current Empower Data Here'!I192*1</f>
        <v>0</v>
      </c>
    </row>
    <row r="193" spans="1:17" x14ac:dyDescent="0.25">
      <c r="A193" s="129" t="str">
        <f>'Paste Current Empower Data Here'!A193</f>
        <v>Target Sales</v>
      </c>
      <c r="B193">
        <f>'Paste Current Empower Data Here'!B193*1</f>
        <v>0</v>
      </c>
      <c r="C193">
        <f>'Paste Current Empower Data Here'!C193*1</f>
        <v>0</v>
      </c>
      <c r="D193">
        <f>'Paste Current Empower Data Here'!D193*1</f>
        <v>0</v>
      </c>
      <c r="E193">
        <f>'Paste Current Empower Data Here'!E193*1</f>
        <v>0</v>
      </c>
      <c r="F193">
        <f>'Paste Current Empower Data Here'!F193*1</f>
        <v>0</v>
      </c>
      <c r="G193">
        <f>'Paste Current Empower Data Here'!G193*1</f>
        <v>0</v>
      </c>
      <c r="H193">
        <f>'Paste Current Empower Data Here'!H193*1</f>
        <v>0</v>
      </c>
      <c r="I193">
        <f>'Paste Current Empower Data Here'!I193*1</f>
        <v>0</v>
      </c>
      <c r="K193" t="str">
        <f>K$4</f>
        <v>Sunday</v>
      </c>
      <c r="L193" t="str">
        <f t="shared" ref="L193:Q193" si="27">L$4</f>
        <v>Monday</v>
      </c>
      <c r="M193" t="str">
        <f t="shared" si="27"/>
        <v>Tuesday</v>
      </c>
      <c r="N193" t="str">
        <f t="shared" si="27"/>
        <v>Wednesday</v>
      </c>
      <c r="O193" t="str">
        <f t="shared" si="27"/>
        <v>Thursday</v>
      </c>
      <c r="P193" t="str">
        <f t="shared" si="27"/>
        <v>Friday</v>
      </c>
      <c r="Q193" t="str">
        <f t="shared" si="27"/>
        <v>Saturday</v>
      </c>
    </row>
    <row r="194" spans="1:17" x14ac:dyDescent="0.25">
      <c r="A194" s="129" t="str">
        <f>'Paste Current Empower Data Here'!A194</f>
        <v>Actual Sales</v>
      </c>
      <c r="B194">
        <f>'Paste Current Empower Data Here'!B194*1</f>
        <v>0</v>
      </c>
      <c r="C194">
        <f>'Paste Current Empower Data Here'!C194*1</f>
        <v>0</v>
      </c>
      <c r="D194">
        <f>'Paste Current Empower Data Here'!D194*1</f>
        <v>0</v>
      </c>
      <c r="E194">
        <f>'Paste Current Empower Data Here'!E194*1</f>
        <v>0</v>
      </c>
      <c r="F194">
        <f>'Paste Current Empower Data Here'!F194*1</f>
        <v>0</v>
      </c>
      <c r="G194">
        <f>'Paste Current Empower Data Here'!G194*1</f>
        <v>0</v>
      </c>
      <c r="H194">
        <f>'Paste Current Empower Data Here'!H194*1</f>
        <v>0</v>
      </c>
      <c r="I194">
        <f>'Paste Current Empower Data Here'!I194*1</f>
        <v>0</v>
      </c>
      <c r="K194">
        <f>B194</f>
        <v>0</v>
      </c>
      <c r="L194">
        <f>C194+SUM(D193:I193)</f>
        <v>0</v>
      </c>
      <c r="M194">
        <f>SUM(C194:D194)+SUM(E193:I193)</f>
        <v>0</v>
      </c>
      <c r="N194">
        <f>SUM(C194:E194)+SUM(F193:I193)</f>
        <v>0</v>
      </c>
      <c r="O194">
        <f>SUM(C194:F194)+SUM(G193:I193)</f>
        <v>0</v>
      </c>
      <c r="P194">
        <f>SUM(C194:G194)+SUM(H193:I193)</f>
        <v>0</v>
      </c>
      <c r="Q194">
        <f>SUM(C194:H194)+I193</f>
        <v>0</v>
      </c>
    </row>
    <row r="195" spans="1:17" x14ac:dyDescent="0.25">
      <c r="A195" s="129" t="str">
        <f>'Paste Current Empower Data Here'!A195</f>
        <v>Last Year Sales</v>
      </c>
      <c r="B195">
        <f>'Paste Current Empower Data Here'!B195*1</f>
        <v>0</v>
      </c>
      <c r="C195">
        <f>'Paste Current Empower Data Here'!C195*1</f>
        <v>0</v>
      </c>
      <c r="D195">
        <f>'Paste Current Empower Data Here'!D195*1</f>
        <v>0</v>
      </c>
      <c r="E195">
        <f>'Paste Current Empower Data Here'!E195*1</f>
        <v>0</v>
      </c>
      <c r="F195">
        <f>'Paste Current Empower Data Here'!F195*1</f>
        <v>0</v>
      </c>
      <c r="G195">
        <f>'Paste Current Empower Data Here'!G195*1</f>
        <v>0</v>
      </c>
      <c r="H195">
        <f>'Paste Current Empower Data Here'!H195*1</f>
        <v>0</v>
      </c>
      <c r="I195">
        <f>'Paste Current Empower Data Here'!I195*1</f>
        <v>0</v>
      </c>
    </row>
    <row r="196" spans="1:17" x14ac:dyDescent="0.25">
      <c r="A196" s="129" t="str">
        <f>'Paste Current Empower Data Here'!A196</f>
        <v>Act vs LY Sales %</v>
      </c>
      <c r="B196">
        <f>'Paste Current Empower Data Here'!B196*1</f>
        <v>0</v>
      </c>
      <c r="C196">
        <f>'Paste Current Empower Data Here'!C196*1</f>
        <v>0</v>
      </c>
      <c r="D196">
        <f>'Paste Current Empower Data Here'!D196*1</f>
        <v>0</v>
      </c>
      <c r="E196">
        <f>'Paste Current Empower Data Here'!E196*1</f>
        <v>0</v>
      </c>
      <c r="F196">
        <f>'Paste Current Empower Data Here'!F196*1</f>
        <v>0</v>
      </c>
      <c r="G196">
        <f>'Paste Current Empower Data Here'!G196*1</f>
        <v>0</v>
      </c>
      <c r="H196">
        <f>'Paste Current Empower Data Here'!H196*1</f>
        <v>0</v>
      </c>
      <c r="I196">
        <f>'Paste Current Empower Data Here'!I196*1</f>
        <v>0</v>
      </c>
    </row>
    <row r="197" spans="1:17" x14ac:dyDescent="0.25">
      <c r="A197" s="129" t="str">
        <f>'Paste Current Empower Data Here'!A197</f>
        <v>Target Hours</v>
      </c>
      <c r="B197">
        <f>'Paste Current Empower Data Here'!B197*1</f>
        <v>0</v>
      </c>
      <c r="C197">
        <f>'Paste Current Empower Data Here'!C197*1</f>
        <v>0</v>
      </c>
      <c r="D197">
        <f>'Paste Current Empower Data Here'!D197*1</f>
        <v>0</v>
      </c>
      <c r="E197">
        <f>'Paste Current Empower Data Here'!E197*1</f>
        <v>0</v>
      </c>
      <c r="F197">
        <f>'Paste Current Empower Data Here'!F197*1</f>
        <v>0</v>
      </c>
      <c r="G197">
        <f>'Paste Current Empower Data Here'!G197*1</f>
        <v>0</v>
      </c>
      <c r="H197">
        <f>'Paste Current Empower Data Here'!H197*1</f>
        <v>0</v>
      </c>
      <c r="I197">
        <f>'Paste Current Empower Data Here'!I197*1</f>
        <v>0</v>
      </c>
    </row>
    <row r="198" spans="1:17" x14ac:dyDescent="0.25">
      <c r="A198" s="129" t="str">
        <f>'Paste Current Empower Data Here'!A198</f>
        <v>Scheduled Hours</v>
      </c>
      <c r="B198">
        <f>'Paste Current Empower Data Here'!B198*1</f>
        <v>0</v>
      </c>
      <c r="C198">
        <f>'Paste Current Empower Data Here'!C198*1</f>
        <v>0</v>
      </c>
      <c r="D198">
        <f>'Paste Current Empower Data Here'!D198*1</f>
        <v>0</v>
      </c>
      <c r="E198">
        <f>'Paste Current Empower Data Here'!E198*1</f>
        <v>0</v>
      </c>
      <c r="F198">
        <f>'Paste Current Empower Data Here'!F198*1</f>
        <v>0</v>
      </c>
      <c r="G198">
        <f>'Paste Current Empower Data Here'!G198*1</f>
        <v>0</v>
      </c>
      <c r="H198">
        <f>'Paste Current Empower Data Here'!H198*1</f>
        <v>0</v>
      </c>
      <c r="I198">
        <f>'Paste Current Empower Data Here'!I198*1</f>
        <v>0</v>
      </c>
      <c r="K198" t="str">
        <f>K$4</f>
        <v>Sunday</v>
      </c>
      <c r="L198" t="str">
        <f t="shared" ref="L198:Q198" si="28">L$4</f>
        <v>Monday</v>
      </c>
      <c r="M198" t="str">
        <f t="shared" si="28"/>
        <v>Tuesday</v>
      </c>
      <c r="N198" t="str">
        <f t="shared" si="28"/>
        <v>Wednesday</v>
      </c>
      <c r="O198" t="str">
        <f t="shared" si="28"/>
        <v>Thursday</v>
      </c>
      <c r="P198" t="str">
        <f t="shared" si="28"/>
        <v>Friday</v>
      </c>
      <c r="Q198" t="str">
        <f t="shared" si="28"/>
        <v>Saturday</v>
      </c>
    </row>
    <row r="199" spans="1:17" x14ac:dyDescent="0.25">
      <c r="A199" s="129" t="str">
        <f>'Paste Current Empower Data Here'!A199</f>
        <v>Calculated Hours</v>
      </c>
      <c r="B199">
        <f>'Paste Current Empower Data Here'!B199*1</f>
        <v>0</v>
      </c>
      <c r="C199">
        <f>'Paste Current Empower Data Here'!C199*1</f>
        <v>0</v>
      </c>
      <c r="D199">
        <f>'Paste Current Empower Data Here'!D199*1</f>
        <v>0</v>
      </c>
      <c r="E199">
        <f>'Paste Current Empower Data Here'!E199*1</f>
        <v>0</v>
      </c>
      <c r="F199">
        <f>'Paste Current Empower Data Here'!F199*1</f>
        <v>0</v>
      </c>
      <c r="G199">
        <f>'Paste Current Empower Data Here'!G199*1</f>
        <v>0</v>
      </c>
      <c r="H199">
        <f>'Paste Current Empower Data Here'!H199*1</f>
        <v>0</v>
      </c>
      <c r="I199">
        <f>'Paste Current Empower Data Here'!I199*1</f>
        <v>0</v>
      </c>
      <c r="K199" s="232">
        <f>B199</f>
        <v>0</v>
      </c>
      <c r="L199" s="232">
        <f>C199+SUM(D198:I198)</f>
        <v>0</v>
      </c>
      <c r="M199" s="232">
        <f>SUM(C199:D199)+SUM(E198:I198)</f>
        <v>0</v>
      </c>
      <c r="N199" s="232">
        <f>SUM(C199:E199)+SUM(F198:I198)</f>
        <v>0</v>
      </c>
      <c r="O199" s="232">
        <f>SUM(C199:F199)+SUM(G198:I198)</f>
        <v>0</v>
      </c>
      <c r="P199" s="232">
        <f>SUM(C199:G199)+SUM(H198:I198)</f>
        <v>0</v>
      </c>
      <c r="Q199" s="232">
        <f>SUM(C199:H199)+I198</f>
        <v>0</v>
      </c>
    </row>
    <row r="200" spans="1:17" x14ac:dyDescent="0.25">
      <c r="A200" s="129" t="str">
        <f>'Paste Current Empower Data Here'!A200</f>
        <v>Target Salary %</v>
      </c>
      <c r="B200">
        <f>'Paste Current Empower Data Here'!B200*1</f>
        <v>0</v>
      </c>
      <c r="C200">
        <f>'Paste Current Empower Data Here'!C200*1</f>
        <v>0</v>
      </c>
      <c r="D200">
        <f>'Paste Current Empower Data Here'!D200*1</f>
        <v>0</v>
      </c>
      <c r="E200">
        <f>'Paste Current Empower Data Here'!E200*1</f>
        <v>0</v>
      </c>
      <c r="F200">
        <f>'Paste Current Empower Data Here'!F200*1</f>
        <v>0</v>
      </c>
      <c r="G200">
        <f>'Paste Current Empower Data Here'!G200*1</f>
        <v>0</v>
      </c>
      <c r="H200">
        <f>'Paste Current Empower Data Here'!H200*1</f>
        <v>0</v>
      </c>
      <c r="I200">
        <f>'Paste Current Empower Data Here'!I200*1</f>
        <v>0</v>
      </c>
    </row>
    <row r="201" spans="1:17" x14ac:dyDescent="0.25">
      <c r="A201" s="129" t="str">
        <f>'Paste Current Empower Data Here'!A201</f>
        <v>Scheduled Salary %</v>
      </c>
      <c r="B201">
        <f>'Paste Current Empower Data Here'!B201*1</f>
        <v>0</v>
      </c>
      <c r="C201">
        <f>'Paste Current Empower Data Here'!C201*1</f>
        <v>0</v>
      </c>
      <c r="D201">
        <f>'Paste Current Empower Data Here'!D201*1</f>
        <v>0</v>
      </c>
      <c r="E201">
        <f>'Paste Current Empower Data Here'!E201*1</f>
        <v>0</v>
      </c>
      <c r="F201">
        <f>'Paste Current Empower Data Here'!F201*1</f>
        <v>0</v>
      </c>
      <c r="G201">
        <f>'Paste Current Empower Data Here'!G201*1</f>
        <v>0</v>
      </c>
      <c r="H201">
        <f>'Paste Current Empower Data Here'!H201*1</f>
        <v>0</v>
      </c>
      <c r="I201">
        <f>'Paste Current Empower Data Here'!I201*1</f>
        <v>0</v>
      </c>
    </row>
    <row r="202" spans="1:17" x14ac:dyDescent="0.25">
      <c r="A202" s="129" t="str">
        <f>'Paste Current Empower Data Here'!A202</f>
        <v>Calculated Salary %</v>
      </c>
      <c r="B202">
        <f>'Paste Current Empower Data Here'!B202*1</f>
        <v>0</v>
      </c>
      <c r="C202">
        <f>'Paste Current Empower Data Here'!C202*1</f>
        <v>0</v>
      </c>
      <c r="D202">
        <f>'Paste Current Empower Data Here'!D202*1</f>
        <v>0</v>
      </c>
      <c r="E202">
        <f>'Paste Current Empower Data Here'!E202*1</f>
        <v>0</v>
      </c>
      <c r="F202">
        <f>'Paste Current Empower Data Here'!F202*1</f>
        <v>0</v>
      </c>
      <c r="G202">
        <f>'Paste Current Empower Data Here'!G202*1</f>
        <v>0</v>
      </c>
      <c r="H202">
        <f>'Paste Current Empower Data Here'!H202*1</f>
        <v>0</v>
      </c>
      <c r="I202">
        <f>'Paste Current Empower Data Here'!I202*1</f>
        <v>0</v>
      </c>
    </row>
    <row r="203" spans="1:17" x14ac:dyDescent="0.25">
      <c r="A203" s="129" t="str">
        <f>'Paste Current Empower Data Here'!A203</f>
        <v>Target Wages</v>
      </c>
      <c r="B203">
        <f>'Paste Current Empower Data Here'!B203*1</f>
        <v>0</v>
      </c>
      <c r="C203">
        <f>'Paste Current Empower Data Here'!C203*1</f>
        <v>0</v>
      </c>
      <c r="D203">
        <f>'Paste Current Empower Data Here'!D203*1</f>
        <v>0</v>
      </c>
      <c r="E203">
        <f>'Paste Current Empower Data Here'!E203*1</f>
        <v>0</v>
      </c>
      <c r="F203">
        <f>'Paste Current Empower Data Here'!F203*1</f>
        <v>0</v>
      </c>
      <c r="G203">
        <f>'Paste Current Empower Data Here'!G203*1</f>
        <v>0</v>
      </c>
      <c r="H203">
        <f>'Paste Current Empower Data Here'!H203*1</f>
        <v>0</v>
      </c>
      <c r="I203">
        <f>'Paste Current Empower Data Here'!I203*1</f>
        <v>0</v>
      </c>
    </row>
    <row r="204" spans="1:17" x14ac:dyDescent="0.25">
      <c r="A204" s="129" t="str">
        <f>'Paste Current Empower Data Here'!A204</f>
        <v>Scheduled Wages</v>
      </c>
      <c r="B204">
        <f>'Paste Current Empower Data Here'!B204*1</f>
        <v>0</v>
      </c>
      <c r="C204">
        <f>'Paste Current Empower Data Here'!C204*1</f>
        <v>0</v>
      </c>
      <c r="D204">
        <f>'Paste Current Empower Data Here'!D204*1</f>
        <v>0</v>
      </c>
      <c r="E204">
        <f>'Paste Current Empower Data Here'!E204*1</f>
        <v>0</v>
      </c>
      <c r="F204">
        <f>'Paste Current Empower Data Here'!F204*1</f>
        <v>0</v>
      </c>
      <c r="G204">
        <f>'Paste Current Empower Data Here'!G204*1</f>
        <v>0</v>
      </c>
      <c r="H204">
        <f>'Paste Current Empower Data Here'!H204*1</f>
        <v>0</v>
      </c>
      <c r="I204">
        <f>'Paste Current Empower Data Here'!I204*1</f>
        <v>0</v>
      </c>
      <c r="K204" t="str">
        <f>K$4</f>
        <v>Sunday</v>
      </c>
      <c r="L204" t="str">
        <f t="shared" ref="L204:Q204" si="29">L$4</f>
        <v>Monday</v>
      </c>
      <c r="M204" t="str">
        <f t="shared" si="29"/>
        <v>Tuesday</v>
      </c>
      <c r="N204" t="str">
        <f t="shared" si="29"/>
        <v>Wednesday</v>
      </c>
      <c r="O204" t="str">
        <f t="shared" si="29"/>
        <v>Thursday</v>
      </c>
      <c r="P204" t="str">
        <f t="shared" si="29"/>
        <v>Friday</v>
      </c>
      <c r="Q204" t="str">
        <f t="shared" si="29"/>
        <v>Saturday</v>
      </c>
    </row>
    <row r="205" spans="1:17" x14ac:dyDescent="0.25">
      <c r="A205" s="129" t="str">
        <f>'Paste Current Empower Data Here'!A205</f>
        <v>Calculated Wages</v>
      </c>
      <c r="B205">
        <f>'Paste Current Empower Data Here'!B205*1</f>
        <v>0</v>
      </c>
      <c r="C205">
        <f>'Paste Current Empower Data Here'!C205*1</f>
        <v>0</v>
      </c>
      <c r="D205">
        <f>'Paste Current Empower Data Here'!D205*1</f>
        <v>0</v>
      </c>
      <c r="E205">
        <f>'Paste Current Empower Data Here'!E205*1</f>
        <v>0</v>
      </c>
      <c r="F205">
        <f>'Paste Current Empower Data Here'!F205*1</f>
        <v>0</v>
      </c>
      <c r="G205">
        <f>'Paste Current Empower Data Here'!G205*1</f>
        <v>0</v>
      </c>
      <c r="H205">
        <f>'Paste Current Empower Data Here'!H205*1</f>
        <v>0</v>
      </c>
      <c r="I205">
        <f>'Paste Current Empower Data Here'!I205*1</f>
        <v>0</v>
      </c>
      <c r="K205" s="417">
        <f>B205</f>
        <v>0</v>
      </c>
      <c r="L205">
        <f>C205+SUM(D204:I204)</f>
        <v>0</v>
      </c>
      <c r="M205">
        <f>SUM(C205:D205)+SUM(E204:I204)</f>
        <v>0</v>
      </c>
      <c r="N205">
        <f>SUM(C205:E205)+SUM(F204:I204)</f>
        <v>0</v>
      </c>
      <c r="O205">
        <f>SUM(C205:F205)+SUM(G204:I204)</f>
        <v>0</v>
      </c>
      <c r="P205">
        <f>SUM(C205:G205)+SUM(H204:I204)</f>
        <v>0</v>
      </c>
      <c r="Q205">
        <f>SUM(C205:H205)+I204</f>
        <v>0</v>
      </c>
    </row>
    <row r="206" spans="1:17" x14ac:dyDescent="0.25">
      <c r="A206" s="129" t="str">
        <f>'Paste Current Empower Data Here'!A206</f>
        <v>OT Hours</v>
      </c>
      <c r="B206">
        <f>'Paste Current Empower Data Here'!B206*1</f>
        <v>0</v>
      </c>
      <c r="C206">
        <f>'Paste Current Empower Data Here'!C206*1</f>
        <v>0</v>
      </c>
      <c r="D206">
        <f>'Paste Current Empower Data Here'!D206*1</f>
        <v>0</v>
      </c>
      <c r="E206">
        <f>'Paste Current Empower Data Here'!E206*1</f>
        <v>0</v>
      </c>
      <c r="F206">
        <f>'Paste Current Empower Data Here'!F206*1</f>
        <v>0</v>
      </c>
      <c r="G206">
        <f>'Paste Current Empower Data Here'!G206*1</f>
        <v>0</v>
      </c>
      <c r="H206">
        <f>'Paste Current Empower Data Here'!H206*1</f>
        <v>0</v>
      </c>
      <c r="I206">
        <f>'Paste Current Empower Data Here'!I206*1</f>
        <v>0</v>
      </c>
    </row>
    <row r="207" spans="1:17" x14ac:dyDescent="0.25">
      <c r="A207" s="129" t="str">
        <f>'Paste Current Empower Data Here'!A207</f>
        <v>OT Wages</v>
      </c>
      <c r="B207">
        <f>'Paste Current Empower Data Here'!B207*1</f>
        <v>0</v>
      </c>
      <c r="C207">
        <f>'Paste Current Empower Data Here'!C207*1</f>
        <v>0</v>
      </c>
      <c r="D207">
        <f>'Paste Current Empower Data Here'!D207*1</f>
        <v>0</v>
      </c>
      <c r="E207">
        <f>'Paste Current Empower Data Here'!E207*1</f>
        <v>0</v>
      </c>
      <c r="F207">
        <f>'Paste Current Empower Data Here'!F207*1</f>
        <v>0</v>
      </c>
      <c r="G207">
        <f>'Paste Current Empower Data Here'!G207*1</f>
        <v>0</v>
      </c>
      <c r="H207">
        <f>'Paste Current Empower Data Here'!H207*1</f>
        <v>0</v>
      </c>
      <c r="I207">
        <f>'Paste Current Empower Data Here'!I207*1</f>
        <v>0</v>
      </c>
    </row>
    <row r="208" spans="1:17" x14ac:dyDescent="0.25">
      <c r="A208" s="129" t="str">
        <f>'Paste Current Empower Data Here'!A208</f>
        <v>OT Salary %</v>
      </c>
      <c r="B208">
        <f>'Paste Current Empower Data Here'!B208*1</f>
        <v>0</v>
      </c>
      <c r="C208">
        <f>'Paste Current Empower Data Here'!C208*1</f>
        <v>0</v>
      </c>
      <c r="D208">
        <f>'Paste Current Empower Data Here'!D208*1</f>
        <v>0</v>
      </c>
      <c r="E208">
        <f>'Paste Current Empower Data Here'!E208*1</f>
        <v>0</v>
      </c>
      <c r="F208">
        <f>'Paste Current Empower Data Here'!F208*1</f>
        <v>0</v>
      </c>
      <c r="G208">
        <f>'Paste Current Empower Data Here'!G208*1</f>
        <v>0</v>
      </c>
      <c r="H208">
        <f>'Paste Current Empower Data Here'!H208*1</f>
        <v>0</v>
      </c>
      <c r="I208">
        <f>'Paste Current Empower Data Here'!I208*1</f>
        <v>0</v>
      </c>
    </row>
    <row r="209" spans="1:17" x14ac:dyDescent="0.25">
      <c r="A209" s="129" t="str">
        <f>'Paste Current Empower Data Here'!A209</f>
        <v>Customer Count</v>
      </c>
      <c r="B209">
        <f>'Paste Current Empower Data Here'!B209*1</f>
        <v>0</v>
      </c>
      <c r="C209">
        <f>'Paste Current Empower Data Here'!C209*1</f>
        <v>0</v>
      </c>
      <c r="D209">
        <f>'Paste Current Empower Data Here'!D209*1</f>
        <v>0</v>
      </c>
      <c r="E209">
        <f>'Paste Current Empower Data Here'!E209*1</f>
        <v>0</v>
      </c>
      <c r="F209">
        <f>'Paste Current Empower Data Here'!F209*1</f>
        <v>0</v>
      </c>
      <c r="G209">
        <f>'Paste Current Empower Data Here'!G209*1</f>
        <v>0</v>
      </c>
      <c r="H209">
        <f>'Paste Current Empower Data Here'!H209*1</f>
        <v>0</v>
      </c>
      <c r="I209">
        <f>'Paste Current Empower Data Here'!I209*1</f>
        <v>0</v>
      </c>
    </row>
    <row r="210" spans="1:17" x14ac:dyDescent="0.25">
      <c r="A210" s="129" t="str">
        <f>'Paste Current Empower Data Here'!A210</f>
        <v>LY Customer Count</v>
      </c>
      <c r="B210">
        <f>'Paste Current Empower Data Here'!B210*1</f>
        <v>2600</v>
      </c>
      <c r="C210">
        <f>'Paste Current Empower Data Here'!C210*1</f>
        <v>362</v>
      </c>
      <c r="D210">
        <f>'Paste Current Empower Data Here'!D210*1</f>
        <v>394</v>
      </c>
      <c r="E210">
        <f>'Paste Current Empower Data Here'!E210*1</f>
        <v>367</v>
      </c>
      <c r="F210">
        <f>'Paste Current Empower Data Here'!F210*1</f>
        <v>335</v>
      </c>
      <c r="G210">
        <f>'Paste Current Empower Data Here'!G210*1</f>
        <v>361</v>
      </c>
      <c r="H210">
        <f>'Paste Current Empower Data Here'!H210*1</f>
        <v>358</v>
      </c>
      <c r="I210">
        <f>'Paste Current Empower Data Here'!I210*1</f>
        <v>423</v>
      </c>
    </row>
    <row r="211" spans="1:17" x14ac:dyDescent="0.25">
      <c r="A211" s="129">
        <f>'Paste Current Empower Data Here'!A211</f>
        <v>0</v>
      </c>
      <c r="B211">
        <f>'Paste Current Empower Data Here'!B211*1</f>
        <v>0</v>
      </c>
      <c r="C211">
        <f>'Paste Current Empower Data Here'!C211*1</f>
        <v>0</v>
      </c>
      <c r="D211">
        <f>'Paste Current Empower Data Here'!D211*1</f>
        <v>0</v>
      </c>
      <c r="E211">
        <f>'Paste Current Empower Data Here'!E211*1</f>
        <v>0</v>
      </c>
      <c r="F211">
        <f>'Paste Current Empower Data Here'!F211*1</f>
        <v>0</v>
      </c>
      <c r="G211">
        <f>'Paste Current Empower Data Here'!G211*1</f>
        <v>0</v>
      </c>
      <c r="H211">
        <f>'Paste Current Empower Data Here'!H211*1</f>
        <v>0</v>
      </c>
      <c r="I211">
        <f>'Paste Current Empower Data Here'!I211*1</f>
        <v>0</v>
      </c>
    </row>
    <row r="212" spans="1:17" x14ac:dyDescent="0.25">
      <c r="A212" s="129" t="str">
        <f>'Paste Current Empower Data Here'!A212</f>
        <v>329 Produce</v>
      </c>
      <c r="B212">
        <f>'Paste Current Empower Data Here'!B212*1</f>
        <v>0</v>
      </c>
      <c r="C212">
        <f>'Paste Current Empower Data Here'!C212*1</f>
        <v>0</v>
      </c>
      <c r="D212">
        <f>'Paste Current Empower Data Here'!D212*1</f>
        <v>0</v>
      </c>
      <c r="E212">
        <f>'Paste Current Empower Data Here'!E212*1</f>
        <v>0</v>
      </c>
      <c r="F212">
        <f>'Paste Current Empower Data Here'!F212*1</f>
        <v>0</v>
      </c>
      <c r="G212">
        <f>'Paste Current Empower Data Here'!G212*1</f>
        <v>0</v>
      </c>
      <c r="H212">
        <f>'Paste Current Empower Data Here'!H212*1</f>
        <v>0</v>
      </c>
      <c r="I212">
        <f>'Paste Current Empower Data Here'!I212*1</f>
        <v>0</v>
      </c>
    </row>
    <row r="213" spans="1:17" x14ac:dyDescent="0.25">
      <c r="A213" s="129" t="str">
        <f>'Paste Current Empower Data Here'!A213</f>
        <v>System Frc Sales</v>
      </c>
      <c r="B213">
        <f>'Paste Current Empower Data Here'!B213*1</f>
        <v>39266</v>
      </c>
      <c r="C213">
        <f>'Paste Current Empower Data Here'!C213*1</f>
        <v>7160</v>
      </c>
      <c r="D213">
        <f>'Paste Current Empower Data Here'!D213*1</f>
        <v>5077</v>
      </c>
      <c r="E213">
        <f>'Paste Current Empower Data Here'!E213*1</f>
        <v>4619</v>
      </c>
      <c r="F213">
        <f>'Paste Current Empower Data Here'!F213*1</f>
        <v>4918</v>
      </c>
      <c r="G213">
        <f>'Paste Current Empower Data Here'!G213*1</f>
        <v>5256</v>
      </c>
      <c r="H213">
        <f>'Paste Current Empower Data Here'!H213*1</f>
        <v>5606</v>
      </c>
      <c r="I213">
        <f>'Paste Current Empower Data Here'!I213*1</f>
        <v>6631</v>
      </c>
    </row>
    <row r="214" spans="1:17" x14ac:dyDescent="0.25">
      <c r="A214" s="129" t="str">
        <f>'Paste Current Empower Data Here'!A214</f>
        <v>Target Sales</v>
      </c>
      <c r="B214">
        <f>'Paste Current Empower Data Here'!B214*1</f>
        <v>34000</v>
      </c>
      <c r="C214">
        <f>'Paste Current Empower Data Here'!C214*1</f>
        <v>6200</v>
      </c>
      <c r="D214">
        <f>'Paste Current Empower Data Here'!D214*1</f>
        <v>4396</v>
      </c>
      <c r="E214">
        <f>'Paste Current Empower Data Here'!E214*1</f>
        <v>4000</v>
      </c>
      <c r="F214">
        <f>'Paste Current Empower Data Here'!F214*1</f>
        <v>4258</v>
      </c>
      <c r="G214">
        <f>'Paste Current Empower Data Here'!G214*1</f>
        <v>4551</v>
      </c>
      <c r="H214">
        <f>'Paste Current Empower Data Here'!H214*1</f>
        <v>4854</v>
      </c>
      <c r="I214">
        <f>'Paste Current Empower Data Here'!I214*1</f>
        <v>5742</v>
      </c>
      <c r="K214" t="str">
        <f>K$4</f>
        <v>Sunday</v>
      </c>
      <c r="L214" t="str">
        <f t="shared" ref="L214:Q214" si="30">L$4</f>
        <v>Monday</v>
      </c>
      <c r="M214" t="str">
        <f t="shared" si="30"/>
        <v>Tuesday</v>
      </c>
      <c r="N214" t="str">
        <f t="shared" si="30"/>
        <v>Wednesday</v>
      </c>
      <c r="O214" t="str">
        <f t="shared" si="30"/>
        <v>Thursday</v>
      </c>
      <c r="P214" t="str">
        <f t="shared" si="30"/>
        <v>Friday</v>
      </c>
      <c r="Q214" t="str">
        <f t="shared" si="30"/>
        <v>Saturday</v>
      </c>
    </row>
    <row r="215" spans="1:17" x14ac:dyDescent="0.25">
      <c r="A215" s="129" t="str">
        <f>'Paste Current Empower Data Here'!A215</f>
        <v>Actual Sales</v>
      </c>
      <c r="B215">
        <f>'Paste Current Empower Data Here'!B215*1</f>
        <v>7321</v>
      </c>
      <c r="C215">
        <f>'Paste Current Empower Data Here'!C215*1</f>
        <v>7321</v>
      </c>
      <c r="D215">
        <f>'Paste Current Empower Data Here'!D215*1</f>
        <v>0</v>
      </c>
      <c r="E215">
        <f>'Paste Current Empower Data Here'!E215*1</f>
        <v>0</v>
      </c>
      <c r="F215">
        <f>'Paste Current Empower Data Here'!F215*1</f>
        <v>0</v>
      </c>
      <c r="G215">
        <f>'Paste Current Empower Data Here'!G215*1</f>
        <v>0</v>
      </c>
      <c r="H215">
        <f>'Paste Current Empower Data Here'!H215*1</f>
        <v>0</v>
      </c>
      <c r="I215">
        <f>'Paste Current Empower Data Here'!I215*1</f>
        <v>0</v>
      </c>
      <c r="K215">
        <f>B215</f>
        <v>7321</v>
      </c>
      <c r="L215">
        <f>C215+SUM(D214:I214)</f>
        <v>35122</v>
      </c>
      <c r="M215">
        <f>SUM(C215:D215)+SUM(E214:I214)</f>
        <v>30726</v>
      </c>
      <c r="N215">
        <f>SUM(C215:E215)+SUM(F214:I214)</f>
        <v>26726</v>
      </c>
      <c r="O215">
        <f>SUM(C215:F215)+SUM(G214:I214)</f>
        <v>22468</v>
      </c>
      <c r="P215">
        <f>SUM(C215:G215)+SUM(H214:I214)</f>
        <v>17917</v>
      </c>
      <c r="Q215">
        <f>SUM(C215:H215)+I214</f>
        <v>13063</v>
      </c>
    </row>
    <row r="216" spans="1:17" x14ac:dyDescent="0.25">
      <c r="A216" s="129" t="str">
        <f>'Paste Current Empower Data Here'!A216</f>
        <v>Last Year Sales</v>
      </c>
      <c r="B216">
        <f>'Paste Current Empower Data Here'!B216*1</f>
        <v>63635</v>
      </c>
      <c r="C216">
        <f>'Paste Current Empower Data Here'!C216*1</f>
        <v>11309</v>
      </c>
      <c r="D216">
        <f>'Paste Current Empower Data Here'!D216*1</f>
        <v>8944</v>
      </c>
      <c r="E216">
        <f>'Paste Current Empower Data Here'!E216*1</f>
        <v>7803</v>
      </c>
      <c r="F216">
        <f>'Paste Current Empower Data Here'!F216*1</f>
        <v>7449</v>
      </c>
      <c r="G216">
        <f>'Paste Current Empower Data Here'!G216*1</f>
        <v>8042</v>
      </c>
      <c r="H216">
        <f>'Paste Current Empower Data Here'!H216*1</f>
        <v>8354</v>
      </c>
      <c r="I216">
        <f>'Paste Current Empower Data Here'!I216*1</f>
        <v>11734</v>
      </c>
    </row>
    <row r="217" spans="1:17" x14ac:dyDescent="0.25">
      <c r="A217" s="129" t="str">
        <f>'Paste Current Empower Data Here'!A217</f>
        <v>Act vs LY Sales %</v>
      </c>
      <c r="B217">
        <f>'Paste Current Empower Data Here'!B217*1</f>
        <v>-0.88500000000000001</v>
      </c>
      <c r="C217">
        <f>'Paste Current Empower Data Here'!C217*1</f>
        <v>-0.35260000000000002</v>
      </c>
      <c r="D217">
        <f>'Paste Current Empower Data Here'!D217*1</f>
        <v>0</v>
      </c>
      <c r="E217">
        <f>'Paste Current Empower Data Here'!E217*1</f>
        <v>0</v>
      </c>
      <c r="F217">
        <f>'Paste Current Empower Data Here'!F217*1</f>
        <v>0</v>
      </c>
      <c r="G217">
        <f>'Paste Current Empower Data Here'!G217*1</f>
        <v>0</v>
      </c>
      <c r="H217">
        <f>'Paste Current Empower Data Here'!H217*1</f>
        <v>0</v>
      </c>
      <c r="I217">
        <f>'Paste Current Empower Data Here'!I217*1</f>
        <v>0</v>
      </c>
    </row>
    <row r="218" spans="1:17" x14ac:dyDescent="0.25">
      <c r="A218" s="129" t="str">
        <f>'Paste Current Empower Data Here'!A218</f>
        <v>Target Hours</v>
      </c>
      <c r="B218">
        <f>'Paste Current Empower Data Here'!B218*1</f>
        <v>214</v>
      </c>
      <c r="C218">
        <f>'Paste Current Empower Data Here'!C218*1</f>
        <v>38</v>
      </c>
      <c r="D218">
        <f>'Paste Current Empower Data Here'!D218*1</f>
        <v>31</v>
      </c>
      <c r="E218">
        <f>'Paste Current Empower Data Here'!E218*1</f>
        <v>29</v>
      </c>
      <c r="F218">
        <f>'Paste Current Empower Data Here'!F218*1</f>
        <v>23</v>
      </c>
      <c r="G218">
        <f>'Paste Current Empower Data Here'!G218*1</f>
        <v>24</v>
      </c>
      <c r="H218">
        <f>'Paste Current Empower Data Here'!H218*1</f>
        <v>33</v>
      </c>
      <c r="I218">
        <f>'Paste Current Empower Data Here'!I218*1</f>
        <v>37</v>
      </c>
    </row>
    <row r="219" spans="1:17" x14ac:dyDescent="0.25">
      <c r="A219" s="129" t="str">
        <f>'Paste Current Empower Data Here'!A219</f>
        <v>Scheduled Hours</v>
      </c>
      <c r="B219">
        <f>'Paste Current Empower Data Here'!B219*1</f>
        <v>213</v>
      </c>
      <c r="C219">
        <f>'Paste Current Empower Data Here'!C219*1</f>
        <v>24</v>
      </c>
      <c r="D219">
        <f>'Paste Current Empower Data Here'!D219*1</f>
        <v>32</v>
      </c>
      <c r="E219">
        <f>'Paste Current Empower Data Here'!E219*1</f>
        <v>32</v>
      </c>
      <c r="F219">
        <f>'Paste Current Empower Data Here'!F219*1</f>
        <v>32</v>
      </c>
      <c r="G219">
        <f>'Paste Current Empower Data Here'!G219*1</f>
        <v>29</v>
      </c>
      <c r="H219">
        <f>'Paste Current Empower Data Here'!H219*1</f>
        <v>32</v>
      </c>
      <c r="I219">
        <f>'Paste Current Empower Data Here'!I219*1</f>
        <v>32</v>
      </c>
      <c r="K219" t="str">
        <f>K$4</f>
        <v>Sunday</v>
      </c>
      <c r="L219" t="str">
        <f t="shared" ref="L219:Q219" si="31">L$4</f>
        <v>Monday</v>
      </c>
      <c r="M219" t="str">
        <f t="shared" si="31"/>
        <v>Tuesday</v>
      </c>
      <c r="N219" t="str">
        <f t="shared" si="31"/>
        <v>Wednesday</v>
      </c>
      <c r="O219" t="str">
        <f t="shared" si="31"/>
        <v>Thursday</v>
      </c>
      <c r="P219" t="str">
        <f t="shared" si="31"/>
        <v>Friday</v>
      </c>
      <c r="Q219" t="str">
        <f t="shared" si="31"/>
        <v>Saturday</v>
      </c>
    </row>
    <row r="220" spans="1:17" x14ac:dyDescent="0.25">
      <c r="A220" s="129" t="str">
        <f>'Paste Current Empower Data Here'!A220</f>
        <v>Calculated Hours</v>
      </c>
      <c r="B220">
        <f>'Paste Current Empower Data Here'!B220*1</f>
        <v>28</v>
      </c>
      <c r="C220">
        <f>'Paste Current Empower Data Here'!C220*1</f>
        <v>28</v>
      </c>
      <c r="D220">
        <f>'Paste Current Empower Data Here'!D220*1</f>
        <v>0</v>
      </c>
      <c r="E220">
        <f>'Paste Current Empower Data Here'!E220*1</f>
        <v>0</v>
      </c>
      <c r="F220">
        <f>'Paste Current Empower Data Here'!F220*1</f>
        <v>0</v>
      </c>
      <c r="G220">
        <f>'Paste Current Empower Data Here'!G220*1</f>
        <v>0</v>
      </c>
      <c r="H220">
        <f>'Paste Current Empower Data Here'!H220*1</f>
        <v>0</v>
      </c>
      <c r="I220">
        <f>'Paste Current Empower Data Here'!I220*1</f>
        <v>0</v>
      </c>
      <c r="K220" s="232">
        <f>B220</f>
        <v>28</v>
      </c>
      <c r="L220" s="232">
        <f>C220+SUM(D219:I219)</f>
        <v>217</v>
      </c>
      <c r="M220" s="232">
        <f>SUM(C220:D220)+SUM(E219:I219)</f>
        <v>185</v>
      </c>
      <c r="N220" s="232">
        <f>SUM(C220:E220)+SUM(F219:I219)</f>
        <v>153</v>
      </c>
      <c r="O220" s="232">
        <f>SUM(C220:F220)+SUM(G219:I219)</f>
        <v>121</v>
      </c>
      <c r="P220" s="232">
        <f>SUM(C220:G220)+SUM(H219:I219)</f>
        <v>92</v>
      </c>
      <c r="Q220" s="232">
        <f>SUM(C220:H220)+I219</f>
        <v>60</v>
      </c>
    </row>
    <row r="221" spans="1:17" x14ac:dyDescent="0.25">
      <c r="A221" s="129" t="str">
        <f>'Paste Current Empower Data Here'!A221</f>
        <v>Target Salary %</v>
      </c>
      <c r="B221">
        <f>'Paste Current Empower Data Here'!B221*1</f>
        <v>0.13239999999999999</v>
      </c>
      <c r="C221">
        <f>'Paste Current Empower Data Here'!C221*1</f>
        <v>0.12909999999999999</v>
      </c>
      <c r="D221">
        <f>'Paste Current Empower Data Here'!D221*1</f>
        <v>0.1474</v>
      </c>
      <c r="E221">
        <f>'Paste Current Empower Data Here'!E221*1</f>
        <v>0.15409999999999999</v>
      </c>
      <c r="F221">
        <f>'Paste Current Empower Data Here'!F221*1</f>
        <v>0.11260000000000001</v>
      </c>
      <c r="G221">
        <f>'Paste Current Empower Data Here'!G221*1</f>
        <v>0.1099</v>
      </c>
      <c r="H221">
        <f>'Paste Current Empower Data Here'!H221*1</f>
        <v>0.1421</v>
      </c>
      <c r="I221">
        <f>'Paste Current Empower Data Here'!I221*1</f>
        <v>0.13389999999999999</v>
      </c>
    </row>
    <row r="222" spans="1:17" x14ac:dyDescent="0.25">
      <c r="A222" s="129" t="str">
        <f>'Paste Current Empower Data Here'!A222</f>
        <v>Scheduled Salary %</v>
      </c>
      <c r="B222">
        <f>'Paste Current Empower Data Here'!B222*1</f>
        <v>0.13139999999999999</v>
      </c>
      <c r="C222">
        <f>'Paste Current Empower Data Here'!C222*1</f>
        <v>0.1032</v>
      </c>
      <c r="D222">
        <f>'Paste Current Empower Data Here'!D222*1</f>
        <v>0.14779999999999999</v>
      </c>
      <c r="E222">
        <f>'Paste Current Empower Data Here'!E222*1</f>
        <v>0.1623</v>
      </c>
      <c r="F222">
        <f>'Paste Current Empower Data Here'!F222*1</f>
        <v>0.1525</v>
      </c>
      <c r="G222">
        <f>'Paste Current Empower Data Here'!G222*1</f>
        <v>0.12759999999999999</v>
      </c>
      <c r="H222">
        <f>'Paste Current Empower Data Here'!H222*1</f>
        <v>0.1338</v>
      </c>
      <c r="I222">
        <f>'Paste Current Empower Data Here'!I222*1</f>
        <v>0.113</v>
      </c>
    </row>
    <row r="223" spans="1:17" x14ac:dyDescent="0.25">
      <c r="A223" s="129" t="str">
        <f>'Paste Current Empower Data Here'!A223</f>
        <v>Calculated Salary %</v>
      </c>
      <c r="B223">
        <f>'Paste Current Empower Data Here'!B223*1</f>
        <v>9.3100000000000002E-2</v>
      </c>
      <c r="C223">
        <f>'Paste Current Empower Data Here'!C223*1</f>
        <v>9.3100000000000002E-2</v>
      </c>
      <c r="D223">
        <f>'Paste Current Empower Data Here'!D223*1</f>
        <v>0</v>
      </c>
      <c r="E223">
        <f>'Paste Current Empower Data Here'!E223*1</f>
        <v>0</v>
      </c>
      <c r="F223">
        <f>'Paste Current Empower Data Here'!F223*1</f>
        <v>0</v>
      </c>
      <c r="G223">
        <f>'Paste Current Empower Data Here'!G223*1</f>
        <v>0</v>
      </c>
      <c r="H223">
        <f>'Paste Current Empower Data Here'!H223*1</f>
        <v>0</v>
      </c>
      <c r="I223">
        <f>'Paste Current Empower Data Here'!I223*1</f>
        <v>0</v>
      </c>
    </row>
    <row r="224" spans="1:17" x14ac:dyDescent="0.25">
      <c r="A224" s="129" t="str">
        <f>'Paste Current Empower Data Here'!A224</f>
        <v>Target Wages</v>
      </c>
      <c r="B224">
        <f>'Paste Current Empower Data Here'!B224*1</f>
        <v>4503</v>
      </c>
      <c r="C224">
        <f>'Paste Current Empower Data Here'!C224*1</f>
        <v>801</v>
      </c>
      <c r="D224">
        <f>'Paste Current Empower Data Here'!D224*1</f>
        <v>648</v>
      </c>
      <c r="E224">
        <f>'Paste Current Empower Data Here'!E224*1</f>
        <v>616</v>
      </c>
      <c r="F224">
        <f>'Paste Current Empower Data Here'!F224*1</f>
        <v>479</v>
      </c>
      <c r="G224">
        <f>'Paste Current Empower Data Here'!G224*1</f>
        <v>500</v>
      </c>
      <c r="H224">
        <f>'Paste Current Empower Data Here'!H224*1</f>
        <v>690</v>
      </c>
      <c r="I224">
        <f>'Paste Current Empower Data Here'!I224*1</f>
        <v>769</v>
      </c>
    </row>
    <row r="225" spans="1:17" x14ac:dyDescent="0.25">
      <c r="A225" s="129" t="str">
        <f>'Paste Current Empower Data Here'!A225</f>
        <v>Scheduled Wages</v>
      </c>
      <c r="B225">
        <f>'Paste Current Empower Data Here'!B225*1</f>
        <v>4467</v>
      </c>
      <c r="C225">
        <f>'Paste Current Empower Data Here'!C225*1</f>
        <v>640</v>
      </c>
      <c r="D225">
        <f>'Paste Current Empower Data Here'!D225*1</f>
        <v>650</v>
      </c>
      <c r="E225">
        <f>'Paste Current Empower Data Here'!E225*1</f>
        <v>649</v>
      </c>
      <c r="F225">
        <f>'Paste Current Empower Data Here'!F225*1</f>
        <v>649</v>
      </c>
      <c r="G225">
        <f>'Paste Current Empower Data Here'!G225*1</f>
        <v>581</v>
      </c>
      <c r="H225">
        <f>'Paste Current Empower Data Here'!H225*1</f>
        <v>649</v>
      </c>
      <c r="I225">
        <f>'Paste Current Empower Data Here'!I225*1</f>
        <v>649</v>
      </c>
      <c r="K225" t="str">
        <f>K$4</f>
        <v>Sunday</v>
      </c>
      <c r="L225" t="str">
        <f t="shared" ref="L225:Q225" si="32">L$4</f>
        <v>Monday</v>
      </c>
      <c r="M225" t="str">
        <f t="shared" si="32"/>
        <v>Tuesday</v>
      </c>
      <c r="N225" t="str">
        <f t="shared" si="32"/>
        <v>Wednesday</v>
      </c>
      <c r="O225" t="str">
        <f t="shared" si="32"/>
        <v>Thursday</v>
      </c>
      <c r="P225" t="str">
        <f t="shared" si="32"/>
        <v>Friday</v>
      </c>
      <c r="Q225" t="str">
        <f t="shared" si="32"/>
        <v>Saturday</v>
      </c>
    </row>
    <row r="226" spans="1:17" x14ac:dyDescent="0.25">
      <c r="A226" s="129" t="str">
        <f>'Paste Current Empower Data Here'!A226</f>
        <v>Calculated Wages</v>
      </c>
      <c r="B226">
        <f>'Paste Current Empower Data Here'!B226*1</f>
        <v>681</v>
      </c>
      <c r="C226">
        <f>'Paste Current Empower Data Here'!C226*1</f>
        <v>681</v>
      </c>
      <c r="D226">
        <f>'Paste Current Empower Data Here'!D226*1</f>
        <v>0</v>
      </c>
      <c r="E226">
        <f>'Paste Current Empower Data Here'!E226*1</f>
        <v>0</v>
      </c>
      <c r="F226">
        <f>'Paste Current Empower Data Here'!F226*1</f>
        <v>0</v>
      </c>
      <c r="G226">
        <f>'Paste Current Empower Data Here'!G226*1</f>
        <v>0</v>
      </c>
      <c r="H226">
        <f>'Paste Current Empower Data Here'!H226*1</f>
        <v>0</v>
      </c>
      <c r="I226">
        <f>'Paste Current Empower Data Here'!I226*1</f>
        <v>0</v>
      </c>
      <c r="K226" s="417">
        <f>B226</f>
        <v>681</v>
      </c>
      <c r="L226">
        <f>C226+SUM(D225:I225)</f>
        <v>4508</v>
      </c>
      <c r="M226">
        <f>SUM(C226:D226)+SUM(E225:I225)</f>
        <v>3858</v>
      </c>
      <c r="N226">
        <f>SUM(C226:E226)+SUM(F225:I225)</f>
        <v>3209</v>
      </c>
      <c r="O226">
        <f>SUM(C226:F226)+SUM(G225:I225)</f>
        <v>2560</v>
      </c>
      <c r="P226">
        <f>SUM(C226:G226)+SUM(H225:I225)</f>
        <v>1979</v>
      </c>
      <c r="Q226">
        <f>SUM(C226:H226)+I225</f>
        <v>1330</v>
      </c>
    </row>
    <row r="227" spans="1:17" x14ac:dyDescent="0.25">
      <c r="A227" s="129" t="str">
        <f>'Paste Current Empower Data Here'!A227</f>
        <v>OT Hours</v>
      </c>
      <c r="B227">
        <f>'Paste Current Empower Data Here'!B227*1</f>
        <v>0.3</v>
      </c>
      <c r="C227">
        <f>'Paste Current Empower Data Here'!C227*1</f>
        <v>0.3</v>
      </c>
      <c r="D227">
        <f>'Paste Current Empower Data Here'!D227*1</f>
        <v>0</v>
      </c>
      <c r="E227">
        <f>'Paste Current Empower Data Here'!E227*1</f>
        <v>0</v>
      </c>
      <c r="F227">
        <f>'Paste Current Empower Data Here'!F227*1</f>
        <v>0</v>
      </c>
      <c r="G227">
        <f>'Paste Current Empower Data Here'!G227*1</f>
        <v>0</v>
      </c>
      <c r="H227">
        <f>'Paste Current Empower Data Here'!H227*1</f>
        <v>0</v>
      </c>
      <c r="I227">
        <f>'Paste Current Empower Data Here'!I227*1</f>
        <v>0</v>
      </c>
    </row>
    <row r="228" spans="1:17" x14ac:dyDescent="0.25">
      <c r="A228" s="129" t="str">
        <f>'Paste Current Empower Data Here'!A228</f>
        <v>OT Wages</v>
      </c>
      <c r="B228">
        <f>'Paste Current Empower Data Here'!B228*1</f>
        <v>3</v>
      </c>
      <c r="C228">
        <f>'Paste Current Empower Data Here'!C228*1</f>
        <v>3</v>
      </c>
      <c r="D228">
        <f>'Paste Current Empower Data Here'!D228*1</f>
        <v>0</v>
      </c>
      <c r="E228">
        <f>'Paste Current Empower Data Here'!E228*1</f>
        <v>0</v>
      </c>
      <c r="F228">
        <f>'Paste Current Empower Data Here'!F228*1</f>
        <v>0</v>
      </c>
      <c r="G228">
        <f>'Paste Current Empower Data Here'!G228*1</f>
        <v>0</v>
      </c>
      <c r="H228">
        <f>'Paste Current Empower Data Here'!H228*1</f>
        <v>0</v>
      </c>
      <c r="I228">
        <f>'Paste Current Empower Data Here'!I228*1</f>
        <v>0</v>
      </c>
    </row>
    <row r="229" spans="1:17" x14ac:dyDescent="0.25">
      <c r="A229" s="129" t="str">
        <f>'Paste Current Empower Data Here'!A229</f>
        <v>OT Salary %</v>
      </c>
      <c r="B229">
        <f>'Paste Current Empower Data Here'!B229*1</f>
        <v>3.4000000000000002E-4</v>
      </c>
      <c r="C229">
        <f>'Paste Current Empower Data Here'!C229*1</f>
        <v>3.4000000000000002E-4</v>
      </c>
      <c r="D229">
        <f>'Paste Current Empower Data Here'!D229*1</f>
        <v>0</v>
      </c>
      <c r="E229">
        <f>'Paste Current Empower Data Here'!E229*1</f>
        <v>0</v>
      </c>
      <c r="F229">
        <f>'Paste Current Empower Data Here'!F229*1</f>
        <v>0</v>
      </c>
      <c r="G229">
        <f>'Paste Current Empower Data Here'!G229*1</f>
        <v>0</v>
      </c>
      <c r="H229">
        <f>'Paste Current Empower Data Here'!H229*1</f>
        <v>0</v>
      </c>
      <c r="I229">
        <f>'Paste Current Empower Data Here'!I229*1</f>
        <v>0</v>
      </c>
    </row>
    <row r="230" spans="1:17" x14ac:dyDescent="0.25">
      <c r="A230" s="129" t="str">
        <f>'Paste Current Empower Data Here'!A230</f>
        <v>Customer Count</v>
      </c>
      <c r="B230">
        <f>'Paste Current Empower Data Here'!B230*1</f>
        <v>0</v>
      </c>
      <c r="C230">
        <f>'Paste Current Empower Data Here'!C230*1</f>
        <v>0</v>
      </c>
      <c r="D230">
        <f>'Paste Current Empower Data Here'!D230*1</f>
        <v>0</v>
      </c>
      <c r="E230">
        <f>'Paste Current Empower Data Here'!E230*1</f>
        <v>0</v>
      </c>
      <c r="F230">
        <f>'Paste Current Empower Data Here'!F230*1</f>
        <v>0</v>
      </c>
      <c r="G230">
        <f>'Paste Current Empower Data Here'!G230*1</f>
        <v>0</v>
      </c>
      <c r="H230">
        <f>'Paste Current Empower Data Here'!H230*1</f>
        <v>0</v>
      </c>
      <c r="I230">
        <f>'Paste Current Empower Data Here'!I230*1</f>
        <v>0</v>
      </c>
    </row>
    <row r="231" spans="1:17" x14ac:dyDescent="0.25">
      <c r="A231" s="129" t="str">
        <f>'Paste Current Empower Data Here'!A231</f>
        <v>LY Customer Count</v>
      </c>
      <c r="B231">
        <f>'Paste Current Empower Data Here'!B231*1</f>
        <v>0</v>
      </c>
      <c r="C231">
        <f>'Paste Current Empower Data Here'!C231*1</f>
        <v>0</v>
      </c>
      <c r="D231">
        <f>'Paste Current Empower Data Here'!D231*1</f>
        <v>0</v>
      </c>
      <c r="E231">
        <f>'Paste Current Empower Data Here'!E231*1</f>
        <v>0</v>
      </c>
      <c r="F231">
        <f>'Paste Current Empower Data Here'!F231*1</f>
        <v>0</v>
      </c>
      <c r="G231">
        <f>'Paste Current Empower Data Here'!G231*1</f>
        <v>0</v>
      </c>
      <c r="H231">
        <f>'Paste Current Empower Data Here'!H231*1</f>
        <v>0</v>
      </c>
      <c r="I231">
        <f>'Paste Current Empower Data Here'!I231*1</f>
        <v>0</v>
      </c>
    </row>
    <row r="232" spans="1:17" x14ac:dyDescent="0.25">
      <c r="A232" s="129">
        <f>'Paste Current Empower Data Here'!A232</f>
        <v>0</v>
      </c>
      <c r="B232">
        <f>'Paste Current Empower Data Here'!B232*1</f>
        <v>0</v>
      </c>
      <c r="C232">
        <f>'Paste Current Empower Data Here'!C232*1</f>
        <v>0</v>
      </c>
      <c r="D232">
        <f>'Paste Current Empower Data Here'!D232*1</f>
        <v>0</v>
      </c>
      <c r="E232">
        <f>'Paste Current Empower Data Here'!E232*1</f>
        <v>0</v>
      </c>
      <c r="F232">
        <f>'Paste Current Empower Data Here'!F232*1</f>
        <v>0</v>
      </c>
      <c r="G232">
        <f>'Paste Current Empower Data Here'!G232*1</f>
        <v>0</v>
      </c>
      <c r="H232">
        <f>'Paste Current Empower Data Here'!H232*1</f>
        <v>0</v>
      </c>
      <c r="I232">
        <f>'Paste Current Empower Data Here'!I232*1</f>
        <v>0</v>
      </c>
    </row>
    <row r="233" spans="1:17" x14ac:dyDescent="0.25">
      <c r="A233" s="129" t="str">
        <f>'Paste Current Empower Data Here'!A233</f>
        <v>330 Seafood</v>
      </c>
      <c r="B233">
        <f>'Paste Current Empower Data Here'!B233*1</f>
        <v>0</v>
      </c>
      <c r="C233">
        <f>'Paste Current Empower Data Here'!C233*1</f>
        <v>0</v>
      </c>
      <c r="D233">
        <f>'Paste Current Empower Data Here'!D233*1</f>
        <v>0</v>
      </c>
      <c r="E233">
        <f>'Paste Current Empower Data Here'!E233*1</f>
        <v>0</v>
      </c>
      <c r="F233">
        <f>'Paste Current Empower Data Here'!F233*1</f>
        <v>0</v>
      </c>
      <c r="G233">
        <f>'Paste Current Empower Data Here'!G233*1</f>
        <v>0</v>
      </c>
      <c r="H233">
        <f>'Paste Current Empower Data Here'!H233*1</f>
        <v>0</v>
      </c>
      <c r="I233">
        <f>'Paste Current Empower Data Here'!I233*1</f>
        <v>0</v>
      </c>
    </row>
    <row r="234" spans="1:17" x14ac:dyDescent="0.25">
      <c r="A234" s="129" t="str">
        <f>'Paste Current Empower Data Here'!A234</f>
        <v>System Frc Sales</v>
      </c>
      <c r="B234">
        <f>'Paste Current Empower Data Here'!B234*1</f>
        <v>0</v>
      </c>
      <c r="C234">
        <f>'Paste Current Empower Data Here'!C234*1</f>
        <v>0</v>
      </c>
      <c r="D234">
        <f>'Paste Current Empower Data Here'!D234*1</f>
        <v>0</v>
      </c>
      <c r="E234">
        <f>'Paste Current Empower Data Here'!E234*1</f>
        <v>0</v>
      </c>
      <c r="F234">
        <f>'Paste Current Empower Data Here'!F234*1</f>
        <v>0</v>
      </c>
      <c r="G234">
        <f>'Paste Current Empower Data Here'!G234*1</f>
        <v>0</v>
      </c>
      <c r="H234">
        <f>'Paste Current Empower Data Here'!H234*1</f>
        <v>0</v>
      </c>
      <c r="I234">
        <f>'Paste Current Empower Data Here'!I234*1</f>
        <v>0</v>
      </c>
    </row>
    <row r="235" spans="1:17" x14ac:dyDescent="0.25">
      <c r="A235" s="129" t="str">
        <f>'Paste Current Empower Data Here'!A235</f>
        <v>Target Sales</v>
      </c>
      <c r="B235">
        <f>'Paste Current Empower Data Here'!B235*1</f>
        <v>9000</v>
      </c>
      <c r="C235">
        <f>'Paste Current Empower Data Here'!C235*1</f>
        <v>1286</v>
      </c>
      <c r="D235">
        <f>'Paste Current Empower Data Here'!D235*1</f>
        <v>1286</v>
      </c>
      <c r="E235">
        <f>'Paste Current Empower Data Here'!E235*1</f>
        <v>1286</v>
      </c>
      <c r="F235">
        <f>'Paste Current Empower Data Here'!F235*1</f>
        <v>1286</v>
      </c>
      <c r="G235">
        <f>'Paste Current Empower Data Here'!G235*1</f>
        <v>1286</v>
      </c>
      <c r="H235">
        <f>'Paste Current Empower Data Here'!H235*1</f>
        <v>1286</v>
      </c>
      <c r="I235">
        <f>'Paste Current Empower Data Here'!I235*1</f>
        <v>1286</v>
      </c>
      <c r="K235" t="str">
        <f>K$4</f>
        <v>Sunday</v>
      </c>
      <c r="L235" t="str">
        <f t="shared" ref="L235:Q235" si="33">L$4</f>
        <v>Monday</v>
      </c>
      <c r="M235" t="str">
        <f t="shared" si="33"/>
        <v>Tuesday</v>
      </c>
      <c r="N235" t="str">
        <f t="shared" si="33"/>
        <v>Wednesday</v>
      </c>
      <c r="O235" t="str">
        <f t="shared" si="33"/>
        <v>Thursday</v>
      </c>
      <c r="P235" t="str">
        <f t="shared" si="33"/>
        <v>Friday</v>
      </c>
      <c r="Q235" t="str">
        <f t="shared" si="33"/>
        <v>Saturday</v>
      </c>
    </row>
    <row r="236" spans="1:17" x14ac:dyDescent="0.25">
      <c r="A236" s="129" t="str">
        <f>'Paste Current Empower Data Here'!A236</f>
        <v>Actual Sales</v>
      </c>
      <c r="B236">
        <f>'Paste Current Empower Data Here'!B236*1</f>
        <v>945</v>
      </c>
      <c r="C236">
        <f>'Paste Current Empower Data Here'!C236*1</f>
        <v>945</v>
      </c>
      <c r="D236">
        <f>'Paste Current Empower Data Here'!D236*1</f>
        <v>0</v>
      </c>
      <c r="E236">
        <f>'Paste Current Empower Data Here'!E236*1</f>
        <v>0</v>
      </c>
      <c r="F236">
        <f>'Paste Current Empower Data Here'!F236*1</f>
        <v>0</v>
      </c>
      <c r="G236">
        <f>'Paste Current Empower Data Here'!G236*1</f>
        <v>0</v>
      </c>
      <c r="H236">
        <f>'Paste Current Empower Data Here'!H236*1</f>
        <v>0</v>
      </c>
      <c r="I236">
        <f>'Paste Current Empower Data Here'!I236*1</f>
        <v>0</v>
      </c>
      <c r="K236">
        <f>B236</f>
        <v>945</v>
      </c>
      <c r="L236">
        <f>C236+SUM(D235:I235)</f>
        <v>8661</v>
      </c>
      <c r="M236">
        <f>SUM(C236:D236)+SUM(E235:I235)</f>
        <v>7375</v>
      </c>
      <c r="N236">
        <f>SUM(C236:E236)+SUM(F235:I235)</f>
        <v>6089</v>
      </c>
      <c r="O236">
        <f>SUM(C236:F236)+SUM(G235:I235)</f>
        <v>4803</v>
      </c>
      <c r="P236">
        <f>SUM(C236:G236)+SUM(H235:I235)</f>
        <v>3517</v>
      </c>
      <c r="Q236">
        <f>SUM(C236:H236)+I235</f>
        <v>2231</v>
      </c>
    </row>
    <row r="237" spans="1:17" x14ac:dyDescent="0.25">
      <c r="A237" s="129" t="str">
        <f>'Paste Current Empower Data Here'!A237</f>
        <v>Last Year Sales</v>
      </c>
      <c r="B237">
        <f>'Paste Current Empower Data Here'!B237*1</f>
        <v>0</v>
      </c>
      <c r="C237">
        <f>'Paste Current Empower Data Here'!C237*1</f>
        <v>0</v>
      </c>
      <c r="D237">
        <f>'Paste Current Empower Data Here'!D237*1</f>
        <v>0</v>
      </c>
      <c r="E237">
        <f>'Paste Current Empower Data Here'!E237*1</f>
        <v>0</v>
      </c>
      <c r="F237">
        <f>'Paste Current Empower Data Here'!F237*1</f>
        <v>0</v>
      </c>
      <c r="G237">
        <f>'Paste Current Empower Data Here'!G237*1</f>
        <v>0</v>
      </c>
      <c r="H237">
        <f>'Paste Current Empower Data Here'!H237*1</f>
        <v>0</v>
      </c>
      <c r="I237">
        <f>'Paste Current Empower Data Here'!I237*1</f>
        <v>0</v>
      </c>
    </row>
    <row r="238" spans="1:17" x14ac:dyDescent="0.25">
      <c r="A238" s="129" t="str">
        <f>'Paste Current Empower Data Here'!A238</f>
        <v>Act vs LY Sales %</v>
      </c>
      <c r="B238">
        <f>'Paste Current Empower Data Here'!B238*1</f>
        <v>0</v>
      </c>
      <c r="C238">
        <f>'Paste Current Empower Data Here'!C238*1</f>
        <v>0</v>
      </c>
      <c r="D238">
        <f>'Paste Current Empower Data Here'!D238*1</f>
        <v>0</v>
      </c>
      <c r="E238">
        <f>'Paste Current Empower Data Here'!E238*1</f>
        <v>0</v>
      </c>
      <c r="F238">
        <f>'Paste Current Empower Data Here'!F238*1</f>
        <v>0</v>
      </c>
      <c r="G238">
        <f>'Paste Current Empower Data Here'!G238*1</f>
        <v>0</v>
      </c>
      <c r="H238">
        <f>'Paste Current Empower Data Here'!H238*1</f>
        <v>0</v>
      </c>
      <c r="I238">
        <f>'Paste Current Empower Data Here'!I238*1</f>
        <v>0</v>
      </c>
    </row>
    <row r="239" spans="1:17" x14ac:dyDescent="0.25">
      <c r="A239" s="129" t="str">
        <f>'Paste Current Empower Data Here'!A239</f>
        <v>Target Hours</v>
      </c>
      <c r="B239">
        <f>'Paste Current Empower Data Here'!B239*1</f>
        <v>71</v>
      </c>
      <c r="C239">
        <f>'Paste Current Empower Data Here'!C239*1</f>
        <v>6</v>
      </c>
      <c r="D239">
        <f>'Paste Current Empower Data Here'!D239*1</f>
        <v>12</v>
      </c>
      <c r="E239">
        <f>'Paste Current Empower Data Here'!E239*1</f>
        <v>12</v>
      </c>
      <c r="F239">
        <f>'Paste Current Empower Data Here'!F239*1</f>
        <v>12</v>
      </c>
      <c r="G239">
        <f>'Paste Current Empower Data Here'!G239*1</f>
        <v>6</v>
      </c>
      <c r="H239">
        <f>'Paste Current Empower Data Here'!H239*1</f>
        <v>12</v>
      </c>
      <c r="I239">
        <f>'Paste Current Empower Data Here'!I239*1</f>
        <v>12</v>
      </c>
    </row>
    <row r="240" spans="1:17" x14ac:dyDescent="0.25">
      <c r="A240" s="129" t="str">
        <f>'Paste Current Empower Data Here'!A240</f>
        <v>Scheduled Hours</v>
      </c>
      <c r="B240">
        <f>'Paste Current Empower Data Here'!B240*1</f>
        <v>88</v>
      </c>
      <c r="C240">
        <f>'Paste Current Empower Data Here'!C240*1</f>
        <v>14</v>
      </c>
      <c r="D240">
        <f>'Paste Current Empower Data Here'!D240*1</f>
        <v>8</v>
      </c>
      <c r="E240">
        <f>'Paste Current Empower Data Here'!E240*1</f>
        <v>14</v>
      </c>
      <c r="F240">
        <f>'Paste Current Empower Data Here'!F240*1</f>
        <v>14</v>
      </c>
      <c r="G240">
        <f>'Paste Current Empower Data Here'!G240*1</f>
        <v>14</v>
      </c>
      <c r="H240">
        <f>'Paste Current Empower Data Here'!H240*1</f>
        <v>12</v>
      </c>
      <c r="I240">
        <f>'Paste Current Empower Data Here'!I240*1</f>
        <v>12</v>
      </c>
      <c r="K240" t="str">
        <f>K$4</f>
        <v>Sunday</v>
      </c>
      <c r="L240" t="str">
        <f t="shared" ref="L240:Q240" si="34">L$4</f>
        <v>Monday</v>
      </c>
      <c r="M240" t="str">
        <f t="shared" si="34"/>
        <v>Tuesday</v>
      </c>
      <c r="N240" t="str">
        <f t="shared" si="34"/>
        <v>Wednesday</v>
      </c>
      <c r="O240" t="str">
        <f t="shared" si="34"/>
        <v>Thursday</v>
      </c>
      <c r="P240" t="str">
        <f t="shared" si="34"/>
        <v>Friday</v>
      </c>
      <c r="Q240" t="str">
        <f t="shared" si="34"/>
        <v>Saturday</v>
      </c>
    </row>
    <row r="241" spans="1:17" x14ac:dyDescent="0.25">
      <c r="A241" s="129" t="str">
        <f>'Paste Current Empower Data Here'!A241</f>
        <v>Calculated Hours</v>
      </c>
      <c r="B241">
        <f>'Paste Current Empower Data Here'!B241*1</f>
        <v>8</v>
      </c>
      <c r="C241">
        <f>'Paste Current Empower Data Here'!C241*1</f>
        <v>8</v>
      </c>
      <c r="D241">
        <f>'Paste Current Empower Data Here'!D241*1</f>
        <v>0</v>
      </c>
      <c r="E241">
        <f>'Paste Current Empower Data Here'!E241*1</f>
        <v>0</v>
      </c>
      <c r="F241">
        <f>'Paste Current Empower Data Here'!F241*1</f>
        <v>0</v>
      </c>
      <c r="G241">
        <f>'Paste Current Empower Data Here'!G241*1</f>
        <v>0</v>
      </c>
      <c r="H241">
        <f>'Paste Current Empower Data Here'!H241*1</f>
        <v>0</v>
      </c>
      <c r="I241">
        <f>'Paste Current Empower Data Here'!I241*1</f>
        <v>0</v>
      </c>
      <c r="K241" s="232">
        <f>B241</f>
        <v>8</v>
      </c>
      <c r="L241" s="232">
        <f>C241+SUM(D240:I240)</f>
        <v>82</v>
      </c>
      <c r="M241" s="232">
        <f>SUM(C241:D241)+SUM(E240:I240)</f>
        <v>74</v>
      </c>
      <c r="N241" s="232">
        <f>SUM(C241:E241)+SUM(F240:I240)</f>
        <v>60</v>
      </c>
      <c r="O241" s="232">
        <f>SUM(C241:F241)+SUM(G240:I240)</f>
        <v>46</v>
      </c>
      <c r="P241" s="232">
        <f>SUM(C241:G241)+SUM(H240:I240)</f>
        <v>32</v>
      </c>
      <c r="Q241" s="232">
        <f>SUM(C241:H241)+I240</f>
        <v>20</v>
      </c>
    </row>
    <row r="242" spans="1:17" x14ac:dyDescent="0.25">
      <c r="A242" s="129" t="str">
        <f>'Paste Current Empower Data Here'!A242</f>
        <v>Target Salary %</v>
      </c>
      <c r="B242">
        <f>'Paste Current Empower Data Here'!B242*1</f>
        <v>0.1225</v>
      </c>
      <c r="C242">
        <f>'Paste Current Empower Data Here'!C242*1</f>
        <v>7.2700000000000001E-2</v>
      </c>
      <c r="D242">
        <f>'Paste Current Empower Data Here'!D242*1</f>
        <v>0.1424</v>
      </c>
      <c r="E242">
        <f>'Paste Current Empower Data Here'!E242*1</f>
        <v>0.1424</v>
      </c>
      <c r="F242">
        <f>'Paste Current Empower Data Here'!F242*1</f>
        <v>0.1424</v>
      </c>
      <c r="G242">
        <f>'Paste Current Empower Data Here'!G242*1</f>
        <v>7.2700000000000001E-2</v>
      </c>
      <c r="H242">
        <f>'Paste Current Empower Data Here'!H242*1</f>
        <v>0.1424</v>
      </c>
      <c r="I242">
        <f>'Paste Current Empower Data Here'!I242*1</f>
        <v>0.1424</v>
      </c>
    </row>
    <row r="243" spans="1:17" x14ac:dyDescent="0.25">
      <c r="A243" s="129" t="str">
        <f>'Paste Current Empower Data Here'!A243</f>
        <v>Scheduled Salary %</v>
      </c>
      <c r="B243">
        <f>'Paste Current Empower Data Here'!B243*1</f>
        <v>0.13189999999999999</v>
      </c>
      <c r="C243">
        <f>'Paste Current Empower Data Here'!C243*1</f>
        <v>0.1323</v>
      </c>
      <c r="D243">
        <f>'Paste Current Empower Data Here'!D243*1</f>
        <v>9.8299999999999998E-2</v>
      </c>
      <c r="E243">
        <f>'Paste Current Empower Data Here'!E243*1</f>
        <v>0.15110000000000001</v>
      </c>
      <c r="F243">
        <f>'Paste Current Empower Data Here'!F243*1</f>
        <v>0.15110000000000001</v>
      </c>
      <c r="G243">
        <f>'Paste Current Empower Data Here'!G243*1</f>
        <v>0.15110000000000001</v>
      </c>
      <c r="H243">
        <f>'Paste Current Empower Data Here'!H243*1</f>
        <v>0.1338</v>
      </c>
      <c r="I243">
        <f>'Paste Current Empower Data Here'!I243*1</f>
        <v>0.1056</v>
      </c>
    </row>
    <row r="244" spans="1:17" x14ac:dyDescent="0.25">
      <c r="A244" s="129" t="str">
        <f>'Paste Current Empower Data Here'!A244</f>
        <v>Calculated Salary %</v>
      </c>
      <c r="B244">
        <f>'Paste Current Empower Data Here'!B244*1</f>
        <v>0.10730000000000001</v>
      </c>
      <c r="C244">
        <f>'Paste Current Empower Data Here'!C244*1</f>
        <v>0.10730000000000001</v>
      </c>
      <c r="D244">
        <f>'Paste Current Empower Data Here'!D244*1</f>
        <v>0</v>
      </c>
      <c r="E244">
        <f>'Paste Current Empower Data Here'!E244*1</f>
        <v>0</v>
      </c>
      <c r="F244">
        <f>'Paste Current Empower Data Here'!F244*1</f>
        <v>0</v>
      </c>
      <c r="G244">
        <f>'Paste Current Empower Data Here'!G244*1</f>
        <v>0</v>
      </c>
      <c r="H244">
        <f>'Paste Current Empower Data Here'!H244*1</f>
        <v>0</v>
      </c>
      <c r="I244">
        <f>'Paste Current Empower Data Here'!I244*1</f>
        <v>0</v>
      </c>
    </row>
    <row r="245" spans="1:17" x14ac:dyDescent="0.25">
      <c r="A245" s="129" t="str">
        <f>'Paste Current Empower Data Here'!A245</f>
        <v>Target Wages</v>
      </c>
      <c r="B245">
        <f>'Paste Current Empower Data Here'!B245*1</f>
        <v>1103</v>
      </c>
      <c r="C245">
        <f>'Paste Current Empower Data Here'!C245*1</f>
        <v>94</v>
      </c>
      <c r="D245">
        <f>'Paste Current Empower Data Here'!D245*1</f>
        <v>183</v>
      </c>
      <c r="E245">
        <f>'Paste Current Empower Data Here'!E245*1</f>
        <v>183</v>
      </c>
      <c r="F245">
        <f>'Paste Current Empower Data Here'!F245*1</f>
        <v>183</v>
      </c>
      <c r="G245">
        <f>'Paste Current Empower Data Here'!G245*1</f>
        <v>94</v>
      </c>
      <c r="H245">
        <f>'Paste Current Empower Data Here'!H245*1</f>
        <v>183</v>
      </c>
      <c r="I245">
        <f>'Paste Current Empower Data Here'!I245*1</f>
        <v>183</v>
      </c>
    </row>
    <row r="246" spans="1:17" x14ac:dyDescent="0.25">
      <c r="A246" s="129" t="str">
        <f>'Paste Current Empower Data Here'!A246</f>
        <v>Scheduled Wages</v>
      </c>
      <c r="B246">
        <f>'Paste Current Empower Data Here'!B246*1</f>
        <v>1187</v>
      </c>
      <c r="C246">
        <f>'Paste Current Empower Data Here'!C246*1</f>
        <v>170</v>
      </c>
      <c r="D246">
        <f>'Paste Current Empower Data Here'!D246*1</f>
        <v>126</v>
      </c>
      <c r="E246">
        <f>'Paste Current Empower Data Here'!E246*1</f>
        <v>194</v>
      </c>
      <c r="F246">
        <f>'Paste Current Empower Data Here'!F246*1</f>
        <v>194</v>
      </c>
      <c r="G246">
        <f>'Paste Current Empower Data Here'!G246*1</f>
        <v>194</v>
      </c>
      <c r="H246">
        <f>'Paste Current Empower Data Here'!H246*1</f>
        <v>172</v>
      </c>
      <c r="I246">
        <f>'Paste Current Empower Data Here'!I246*1</f>
        <v>136</v>
      </c>
      <c r="K246" t="str">
        <f>K$4</f>
        <v>Sunday</v>
      </c>
      <c r="L246" t="str">
        <f t="shared" ref="L246:Q246" si="35">L$4</f>
        <v>Monday</v>
      </c>
      <c r="M246" t="str">
        <f t="shared" si="35"/>
        <v>Tuesday</v>
      </c>
      <c r="N246" t="str">
        <f t="shared" si="35"/>
        <v>Wednesday</v>
      </c>
      <c r="O246" t="str">
        <f t="shared" si="35"/>
        <v>Thursday</v>
      </c>
      <c r="P246" t="str">
        <f t="shared" si="35"/>
        <v>Friday</v>
      </c>
      <c r="Q246" t="str">
        <f t="shared" si="35"/>
        <v>Saturday</v>
      </c>
    </row>
    <row r="247" spans="1:17" x14ac:dyDescent="0.25">
      <c r="A247" s="129" t="str">
        <f>'Paste Current Empower Data Here'!A247</f>
        <v>Calculated Wages</v>
      </c>
      <c r="B247">
        <f>'Paste Current Empower Data Here'!B247*1</f>
        <v>101</v>
      </c>
      <c r="C247">
        <f>'Paste Current Empower Data Here'!C247*1</f>
        <v>101</v>
      </c>
      <c r="D247">
        <f>'Paste Current Empower Data Here'!D247*1</f>
        <v>0</v>
      </c>
      <c r="E247">
        <f>'Paste Current Empower Data Here'!E247*1</f>
        <v>0</v>
      </c>
      <c r="F247">
        <f>'Paste Current Empower Data Here'!F247*1</f>
        <v>0</v>
      </c>
      <c r="G247">
        <f>'Paste Current Empower Data Here'!G247*1</f>
        <v>0</v>
      </c>
      <c r="H247">
        <f>'Paste Current Empower Data Here'!H247*1</f>
        <v>0</v>
      </c>
      <c r="I247">
        <f>'Paste Current Empower Data Here'!I247*1</f>
        <v>0</v>
      </c>
      <c r="K247" s="417">
        <f>B247</f>
        <v>101</v>
      </c>
      <c r="L247">
        <f>C247+SUM(D246:I246)</f>
        <v>1117</v>
      </c>
      <c r="M247">
        <f>SUM(C247:D247)+SUM(E246:I246)</f>
        <v>991</v>
      </c>
      <c r="N247">
        <f>SUM(C247:E247)+SUM(F246:I246)</f>
        <v>797</v>
      </c>
      <c r="O247">
        <f>SUM(C247:F247)+SUM(G246:I246)</f>
        <v>603</v>
      </c>
      <c r="P247">
        <f>SUM(C247:G247)+SUM(H246:I246)</f>
        <v>409</v>
      </c>
      <c r="Q247">
        <f>SUM(C247:H247)+I246</f>
        <v>237</v>
      </c>
    </row>
    <row r="248" spans="1:17" x14ac:dyDescent="0.25">
      <c r="A248" s="129" t="str">
        <f>'Paste Current Empower Data Here'!A248</f>
        <v>OT Hours</v>
      </c>
      <c r="B248">
        <f>'Paste Current Empower Data Here'!B248*1</f>
        <v>0.3</v>
      </c>
      <c r="C248">
        <f>'Paste Current Empower Data Here'!C248*1</f>
        <v>0.3</v>
      </c>
      <c r="D248">
        <f>'Paste Current Empower Data Here'!D248*1</f>
        <v>0</v>
      </c>
      <c r="E248">
        <f>'Paste Current Empower Data Here'!E248*1</f>
        <v>0</v>
      </c>
      <c r="F248">
        <f>'Paste Current Empower Data Here'!F248*1</f>
        <v>0</v>
      </c>
      <c r="G248">
        <f>'Paste Current Empower Data Here'!G248*1</f>
        <v>0</v>
      </c>
      <c r="H248">
        <f>'Paste Current Empower Data Here'!H248*1</f>
        <v>0</v>
      </c>
      <c r="I248">
        <f>'Paste Current Empower Data Here'!I248*1</f>
        <v>0</v>
      </c>
    </row>
    <row r="249" spans="1:17" x14ac:dyDescent="0.25">
      <c r="A249" s="129" t="str">
        <f>'Paste Current Empower Data Here'!A249</f>
        <v>OT Wages</v>
      </c>
      <c r="B249">
        <f>'Paste Current Empower Data Here'!B249*1</f>
        <v>1</v>
      </c>
      <c r="C249">
        <f>'Paste Current Empower Data Here'!C249*1</f>
        <v>1</v>
      </c>
      <c r="D249">
        <f>'Paste Current Empower Data Here'!D249*1</f>
        <v>0</v>
      </c>
      <c r="E249">
        <f>'Paste Current Empower Data Here'!E249*1</f>
        <v>0</v>
      </c>
      <c r="F249">
        <f>'Paste Current Empower Data Here'!F249*1</f>
        <v>0</v>
      </c>
      <c r="G249">
        <f>'Paste Current Empower Data Here'!G249*1</f>
        <v>0</v>
      </c>
      <c r="H249">
        <f>'Paste Current Empower Data Here'!H249*1</f>
        <v>0</v>
      </c>
      <c r="I249">
        <f>'Paste Current Empower Data Here'!I249*1</f>
        <v>0</v>
      </c>
    </row>
    <row r="250" spans="1:17" x14ac:dyDescent="0.25">
      <c r="A250" s="129" t="str">
        <f>'Paste Current Empower Data Here'!A250</f>
        <v>OT Salary %</v>
      </c>
      <c r="B250">
        <f>'Paste Current Empower Data Here'!B250*1</f>
        <v>1.48E-3</v>
      </c>
      <c r="C250">
        <f>'Paste Current Empower Data Here'!C250*1</f>
        <v>1.48E-3</v>
      </c>
      <c r="D250">
        <f>'Paste Current Empower Data Here'!D250*1</f>
        <v>0</v>
      </c>
      <c r="E250">
        <f>'Paste Current Empower Data Here'!E250*1</f>
        <v>0</v>
      </c>
      <c r="F250">
        <f>'Paste Current Empower Data Here'!F250*1</f>
        <v>0</v>
      </c>
      <c r="G250">
        <f>'Paste Current Empower Data Here'!G250*1</f>
        <v>0</v>
      </c>
      <c r="H250">
        <f>'Paste Current Empower Data Here'!H250*1</f>
        <v>0</v>
      </c>
      <c r="I250">
        <f>'Paste Current Empower Data Here'!I250*1</f>
        <v>0</v>
      </c>
    </row>
    <row r="251" spans="1:17" x14ac:dyDescent="0.25">
      <c r="A251" s="129" t="str">
        <f>'Paste Current Empower Data Here'!A251</f>
        <v>Customer Count</v>
      </c>
      <c r="B251">
        <f>'Paste Current Empower Data Here'!B251*1</f>
        <v>0</v>
      </c>
      <c r="C251">
        <f>'Paste Current Empower Data Here'!C251*1</f>
        <v>0</v>
      </c>
      <c r="D251">
        <f>'Paste Current Empower Data Here'!D251*1</f>
        <v>0</v>
      </c>
      <c r="E251">
        <f>'Paste Current Empower Data Here'!E251*1</f>
        <v>0</v>
      </c>
      <c r="F251">
        <f>'Paste Current Empower Data Here'!F251*1</f>
        <v>0</v>
      </c>
      <c r="G251">
        <f>'Paste Current Empower Data Here'!G251*1</f>
        <v>0</v>
      </c>
      <c r="H251">
        <f>'Paste Current Empower Data Here'!H251*1</f>
        <v>0</v>
      </c>
      <c r="I251">
        <f>'Paste Current Empower Data Here'!I251*1</f>
        <v>0</v>
      </c>
    </row>
    <row r="252" spans="1:17" x14ac:dyDescent="0.25">
      <c r="A252" s="129" t="str">
        <f>'Paste Current Empower Data Here'!A252</f>
        <v>LY Customer Count</v>
      </c>
      <c r="B252">
        <f>'Paste Current Empower Data Here'!B252*1</f>
        <v>0</v>
      </c>
      <c r="C252">
        <f>'Paste Current Empower Data Here'!C252*1</f>
        <v>0</v>
      </c>
      <c r="D252">
        <f>'Paste Current Empower Data Here'!D252*1</f>
        <v>0</v>
      </c>
      <c r="E252">
        <f>'Paste Current Empower Data Here'!E252*1</f>
        <v>0</v>
      </c>
      <c r="F252">
        <f>'Paste Current Empower Data Here'!F252*1</f>
        <v>0</v>
      </c>
      <c r="G252">
        <f>'Paste Current Empower Data Here'!G252*1</f>
        <v>0</v>
      </c>
      <c r="H252">
        <f>'Paste Current Empower Data Here'!H252*1</f>
        <v>0</v>
      </c>
      <c r="I252">
        <f>'Paste Current Empower Data Here'!I252*1</f>
        <v>0</v>
      </c>
    </row>
    <row r="253" spans="1:17" x14ac:dyDescent="0.25">
      <c r="A253" s="129">
        <f>'Paste Current Empower Data Here'!A253</f>
        <v>0</v>
      </c>
      <c r="B253">
        <f>'Paste Current Empower Data Here'!B253*1</f>
        <v>0</v>
      </c>
      <c r="C253">
        <f>'Paste Current Empower Data Here'!C253*1</f>
        <v>0</v>
      </c>
      <c r="D253">
        <f>'Paste Current Empower Data Here'!D253*1</f>
        <v>0</v>
      </c>
      <c r="E253">
        <f>'Paste Current Empower Data Here'!E253*1</f>
        <v>0</v>
      </c>
      <c r="F253">
        <f>'Paste Current Empower Data Here'!F253*1</f>
        <v>0</v>
      </c>
      <c r="G253">
        <f>'Paste Current Empower Data Here'!G253*1</f>
        <v>0</v>
      </c>
      <c r="H253">
        <f>'Paste Current Empower Data Here'!H253*1</f>
        <v>0</v>
      </c>
      <c r="I253">
        <f>'Paste Current Empower Data Here'!I253*1</f>
        <v>0</v>
      </c>
    </row>
    <row r="254" spans="1:17" x14ac:dyDescent="0.25">
      <c r="A254" s="129" t="str">
        <f>'Paste Current Empower Data Here'!A254</f>
        <v>333 Meat</v>
      </c>
      <c r="B254">
        <f>'Paste Current Empower Data Here'!B254*1</f>
        <v>0</v>
      </c>
      <c r="C254">
        <f>'Paste Current Empower Data Here'!C254*1</f>
        <v>0</v>
      </c>
      <c r="D254">
        <f>'Paste Current Empower Data Here'!D254*1</f>
        <v>0</v>
      </c>
      <c r="E254">
        <f>'Paste Current Empower Data Here'!E254*1</f>
        <v>0</v>
      </c>
      <c r="F254">
        <f>'Paste Current Empower Data Here'!F254*1</f>
        <v>0</v>
      </c>
      <c r="G254">
        <f>'Paste Current Empower Data Here'!G254*1</f>
        <v>0</v>
      </c>
      <c r="H254">
        <f>'Paste Current Empower Data Here'!H254*1</f>
        <v>0</v>
      </c>
      <c r="I254">
        <f>'Paste Current Empower Data Here'!I254*1</f>
        <v>0</v>
      </c>
    </row>
    <row r="255" spans="1:17" x14ac:dyDescent="0.25">
      <c r="A255" s="129" t="str">
        <f>'Paste Current Empower Data Here'!A255</f>
        <v>System Frc Sales</v>
      </c>
      <c r="B255">
        <f>'Paste Current Empower Data Here'!B255*1</f>
        <v>44262</v>
      </c>
      <c r="C255">
        <f>'Paste Current Empower Data Here'!C255*1</f>
        <v>8272</v>
      </c>
      <c r="D255">
        <f>'Paste Current Empower Data Here'!D255*1</f>
        <v>5711</v>
      </c>
      <c r="E255">
        <f>'Paste Current Empower Data Here'!E255*1</f>
        <v>5175</v>
      </c>
      <c r="F255">
        <f>'Paste Current Empower Data Here'!F255*1</f>
        <v>5825</v>
      </c>
      <c r="G255">
        <f>'Paste Current Empower Data Here'!G255*1</f>
        <v>5376</v>
      </c>
      <c r="H255">
        <f>'Paste Current Empower Data Here'!H255*1</f>
        <v>6130</v>
      </c>
      <c r="I255">
        <f>'Paste Current Empower Data Here'!I255*1</f>
        <v>7774</v>
      </c>
    </row>
    <row r="256" spans="1:17" x14ac:dyDescent="0.25">
      <c r="A256" s="129" t="str">
        <f>'Paste Current Empower Data Here'!A256</f>
        <v>Target Sales</v>
      </c>
      <c r="B256">
        <f>'Paste Current Empower Data Here'!B256*1</f>
        <v>39000</v>
      </c>
      <c r="C256">
        <f>'Paste Current Empower Data Here'!C256*1</f>
        <v>7289</v>
      </c>
      <c r="D256">
        <f>'Paste Current Empower Data Here'!D256*1</f>
        <v>5032</v>
      </c>
      <c r="E256">
        <f>'Paste Current Empower Data Here'!E256*1</f>
        <v>4560</v>
      </c>
      <c r="F256">
        <f>'Paste Current Empower Data Here'!F256*1</f>
        <v>5133</v>
      </c>
      <c r="G256">
        <f>'Paste Current Empower Data Here'!G256*1</f>
        <v>4737</v>
      </c>
      <c r="H256">
        <f>'Paste Current Empower Data Here'!H256*1</f>
        <v>5401</v>
      </c>
      <c r="I256">
        <f>'Paste Current Empower Data Here'!I256*1</f>
        <v>6849</v>
      </c>
      <c r="K256" t="str">
        <f>K$4</f>
        <v>Sunday</v>
      </c>
      <c r="L256" t="str">
        <f t="shared" ref="L256:Q256" si="36">L$4</f>
        <v>Monday</v>
      </c>
      <c r="M256" t="str">
        <f t="shared" si="36"/>
        <v>Tuesday</v>
      </c>
      <c r="N256" t="str">
        <f t="shared" si="36"/>
        <v>Wednesday</v>
      </c>
      <c r="O256" t="str">
        <f t="shared" si="36"/>
        <v>Thursday</v>
      </c>
      <c r="P256" t="str">
        <f t="shared" si="36"/>
        <v>Friday</v>
      </c>
      <c r="Q256" t="str">
        <f t="shared" si="36"/>
        <v>Saturday</v>
      </c>
    </row>
    <row r="257" spans="1:17" x14ac:dyDescent="0.25">
      <c r="A257" s="129" t="str">
        <f>'Paste Current Empower Data Here'!A257</f>
        <v>Actual Sales</v>
      </c>
      <c r="B257">
        <f>'Paste Current Empower Data Here'!B257*1</f>
        <v>6869</v>
      </c>
      <c r="C257">
        <f>'Paste Current Empower Data Here'!C257*1</f>
        <v>6869</v>
      </c>
      <c r="D257">
        <f>'Paste Current Empower Data Here'!D257*1</f>
        <v>0</v>
      </c>
      <c r="E257">
        <f>'Paste Current Empower Data Here'!E257*1</f>
        <v>0</v>
      </c>
      <c r="F257">
        <f>'Paste Current Empower Data Here'!F257*1</f>
        <v>0</v>
      </c>
      <c r="G257">
        <f>'Paste Current Empower Data Here'!G257*1</f>
        <v>0</v>
      </c>
      <c r="H257">
        <f>'Paste Current Empower Data Here'!H257*1</f>
        <v>0</v>
      </c>
      <c r="I257">
        <f>'Paste Current Empower Data Here'!I257*1</f>
        <v>0</v>
      </c>
      <c r="K257">
        <f>B257</f>
        <v>6869</v>
      </c>
      <c r="L257">
        <f>C257+SUM(D256:I256)</f>
        <v>38581</v>
      </c>
      <c r="M257">
        <f>SUM(C257:D257)+SUM(E256:I256)</f>
        <v>33549</v>
      </c>
      <c r="N257">
        <f>SUM(C257:E257)+SUM(F256:I256)</f>
        <v>28989</v>
      </c>
      <c r="O257">
        <f>SUM(C257:F257)+SUM(G256:I256)</f>
        <v>23856</v>
      </c>
      <c r="P257">
        <f>SUM(C257:G257)+SUM(H256:I256)</f>
        <v>19119</v>
      </c>
      <c r="Q257">
        <f>SUM(C257:H257)+I256</f>
        <v>13718</v>
      </c>
    </row>
    <row r="258" spans="1:17" x14ac:dyDescent="0.25">
      <c r="A258" s="129" t="str">
        <f>'Paste Current Empower Data Here'!A258</f>
        <v>Last Year Sales</v>
      </c>
      <c r="B258">
        <f>'Paste Current Empower Data Here'!B258*1</f>
        <v>97807</v>
      </c>
      <c r="C258">
        <f>'Paste Current Empower Data Here'!C258*1</f>
        <v>16931</v>
      </c>
      <c r="D258">
        <f>'Paste Current Empower Data Here'!D258*1</f>
        <v>11542</v>
      </c>
      <c r="E258">
        <f>'Paste Current Empower Data Here'!E258*1</f>
        <v>11973</v>
      </c>
      <c r="F258">
        <f>'Paste Current Empower Data Here'!F258*1</f>
        <v>11757</v>
      </c>
      <c r="G258">
        <f>'Paste Current Empower Data Here'!G258*1</f>
        <v>12294</v>
      </c>
      <c r="H258">
        <f>'Paste Current Empower Data Here'!H258*1</f>
        <v>13936</v>
      </c>
      <c r="I258">
        <f>'Paste Current Empower Data Here'!I258*1</f>
        <v>19374</v>
      </c>
    </row>
    <row r="259" spans="1:17" x14ac:dyDescent="0.25">
      <c r="A259" s="129" t="str">
        <f>'Paste Current Empower Data Here'!A259</f>
        <v>Act vs LY Sales %</v>
      </c>
      <c r="B259">
        <f>'Paste Current Empower Data Here'!B259*1</f>
        <v>-0.92979999999999996</v>
      </c>
      <c r="C259">
        <f>'Paste Current Empower Data Here'!C259*1</f>
        <v>-0.59430000000000005</v>
      </c>
      <c r="D259">
        <f>'Paste Current Empower Data Here'!D259*1</f>
        <v>0</v>
      </c>
      <c r="E259">
        <f>'Paste Current Empower Data Here'!E259*1</f>
        <v>0</v>
      </c>
      <c r="F259">
        <f>'Paste Current Empower Data Here'!F259*1</f>
        <v>0</v>
      </c>
      <c r="G259">
        <f>'Paste Current Empower Data Here'!G259*1</f>
        <v>0</v>
      </c>
      <c r="H259">
        <f>'Paste Current Empower Data Here'!H259*1</f>
        <v>0</v>
      </c>
      <c r="I259">
        <f>'Paste Current Empower Data Here'!I259*1</f>
        <v>0</v>
      </c>
    </row>
    <row r="260" spans="1:17" x14ac:dyDescent="0.25">
      <c r="A260" s="129" t="str">
        <f>'Paste Current Empower Data Here'!A260</f>
        <v>Target Hours</v>
      </c>
      <c r="B260">
        <f>'Paste Current Empower Data Here'!B260*1</f>
        <v>173</v>
      </c>
      <c r="C260">
        <f>'Paste Current Empower Data Here'!C260*1</f>
        <v>36</v>
      </c>
      <c r="D260">
        <f>'Paste Current Empower Data Here'!D260*1</f>
        <v>23</v>
      </c>
      <c r="E260">
        <f>'Paste Current Empower Data Here'!E260*1</f>
        <v>23</v>
      </c>
      <c r="F260">
        <f>'Paste Current Empower Data Here'!F260*1</f>
        <v>23</v>
      </c>
      <c r="G260">
        <f>'Paste Current Empower Data Here'!G260*1</f>
        <v>23</v>
      </c>
      <c r="H260">
        <f>'Paste Current Empower Data Here'!H260*1</f>
        <v>23</v>
      </c>
      <c r="I260">
        <f>'Paste Current Empower Data Here'!I260*1</f>
        <v>23</v>
      </c>
    </row>
    <row r="261" spans="1:17" x14ac:dyDescent="0.25">
      <c r="A261" s="129" t="str">
        <f>'Paste Current Empower Data Here'!A261</f>
        <v>Scheduled Hours</v>
      </c>
      <c r="B261">
        <f>'Paste Current Empower Data Here'!B261*1</f>
        <v>154</v>
      </c>
      <c r="C261">
        <f>'Paste Current Empower Data Here'!C261*1</f>
        <v>16</v>
      </c>
      <c r="D261">
        <f>'Paste Current Empower Data Here'!D261*1</f>
        <v>21</v>
      </c>
      <c r="E261">
        <f>'Paste Current Empower Data Here'!E261*1</f>
        <v>28</v>
      </c>
      <c r="F261">
        <f>'Paste Current Empower Data Here'!F261*1</f>
        <v>16</v>
      </c>
      <c r="G261">
        <f>'Paste Current Empower Data Here'!G261*1</f>
        <v>28</v>
      </c>
      <c r="H261">
        <f>'Paste Current Empower Data Here'!H261*1</f>
        <v>21</v>
      </c>
      <c r="I261">
        <f>'Paste Current Empower Data Here'!I261*1</f>
        <v>24</v>
      </c>
      <c r="K261" t="s">
        <v>31</v>
      </c>
      <c r="L261" t="s">
        <v>32</v>
      </c>
      <c r="M261" t="s">
        <v>143</v>
      </c>
      <c r="N261" t="s">
        <v>34</v>
      </c>
      <c r="O261" t="s">
        <v>35</v>
      </c>
      <c r="P261" t="s">
        <v>36</v>
      </c>
      <c r="Q261" t="s">
        <v>30</v>
      </c>
    </row>
    <row r="262" spans="1:17" x14ac:dyDescent="0.25">
      <c r="A262" s="129" t="str">
        <f>'Paste Current Empower Data Here'!A262</f>
        <v>Calculated Hours</v>
      </c>
      <c r="B262">
        <f>'Paste Current Empower Data Here'!B262*1</f>
        <v>24</v>
      </c>
      <c r="C262">
        <f>'Paste Current Empower Data Here'!C262*1</f>
        <v>24</v>
      </c>
      <c r="D262">
        <f>'Paste Current Empower Data Here'!D262*1</f>
        <v>0</v>
      </c>
      <c r="E262">
        <f>'Paste Current Empower Data Here'!E262*1</f>
        <v>0</v>
      </c>
      <c r="F262">
        <f>'Paste Current Empower Data Here'!F262*1</f>
        <v>0</v>
      </c>
      <c r="G262">
        <f>'Paste Current Empower Data Here'!G262*1</f>
        <v>0</v>
      </c>
      <c r="H262">
        <f>'Paste Current Empower Data Here'!H262*1</f>
        <v>0</v>
      </c>
      <c r="I262">
        <f>'Paste Current Empower Data Here'!I262*1</f>
        <v>0</v>
      </c>
      <c r="K262" s="232">
        <f>B262</f>
        <v>24</v>
      </c>
      <c r="L262" s="232">
        <f>C262+SUM(D261:I261)</f>
        <v>162</v>
      </c>
      <c r="M262" s="232">
        <f>SUM(C262:D262)+SUM(E261:I261)</f>
        <v>141</v>
      </c>
      <c r="N262" s="232">
        <f>SUM(C262:E262)+SUM(F261:I261)</f>
        <v>113</v>
      </c>
      <c r="O262" s="232">
        <f>SUM(C262:F262)+SUM(G261:I261)</f>
        <v>97</v>
      </c>
      <c r="P262" s="232">
        <f>SUM(C262:G262)+SUM(H261:I261)</f>
        <v>69</v>
      </c>
      <c r="Q262" s="232">
        <f>SUM(C262:H262)+I261</f>
        <v>48</v>
      </c>
    </row>
    <row r="263" spans="1:17" x14ac:dyDescent="0.25">
      <c r="A263" s="129" t="str">
        <f>'Paste Current Empower Data Here'!A263</f>
        <v>Target Salary %</v>
      </c>
      <c r="B263">
        <f>'Paste Current Empower Data Here'!B263*1</f>
        <v>8.72E-2</v>
      </c>
      <c r="C263">
        <f>'Paste Current Empower Data Here'!C263*1</f>
        <v>9.8000000000000004E-2</v>
      </c>
      <c r="D263">
        <f>'Paste Current Empower Data Here'!D263*1</f>
        <v>8.9099999999999999E-2</v>
      </c>
      <c r="E263">
        <f>'Paste Current Empower Data Here'!E263*1</f>
        <v>9.8400000000000001E-2</v>
      </c>
      <c r="F263">
        <f>'Paste Current Empower Data Here'!F263*1</f>
        <v>8.7400000000000005E-2</v>
      </c>
      <c r="G263">
        <f>'Paste Current Empower Data Here'!G263*1</f>
        <v>9.4700000000000006E-2</v>
      </c>
      <c r="H263">
        <f>'Paste Current Empower Data Here'!H263*1</f>
        <v>8.3000000000000004E-2</v>
      </c>
      <c r="I263">
        <f>'Paste Current Empower Data Here'!I263*1</f>
        <v>6.4799999999999996E-2</v>
      </c>
    </row>
    <row r="264" spans="1:17" x14ac:dyDescent="0.25">
      <c r="A264" s="129" t="str">
        <f>'Paste Current Empower Data Here'!A264</f>
        <v>Scheduled Salary %</v>
      </c>
      <c r="B264">
        <f>'Paste Current Empower Data Here'!B264*1</f>
        <v>8.4900000000000003E-2</v>
      </c>
      <c r="C264">
        <f>'Paste Current Empower Data Here'!C264*1</f>
        <v>6.3700000000000007E-2</v>
      </c>
      <c r="D264">
        <f>'Paste Current Empower Data Here'!D264*1</f>
        <v>8.2799999999999999E-2</v>
      </c>
      <c r="E264">
        <f>'Paste Current Empower Data Here'!E264*1</f>
        <v>0.13350000000000001</v>
      </c>
      <c r="F264">
        <f>'Paste Current Empower Data Here'!F264*1</f>
        <v>7.1900000000000006E-2</v>
      </c>
      <c r="G264">
        <f>'Paste Current Empower Data Here'!G264*1</f>
        <v>0.1159</v>
      </c>
      <c r="H264">
        <f>'Paste Current Empower Data Here'!H264*1</f>
        <v>8.2199999999999995E-2</v>
      </c>
      <c r="I264">
        <f>'Paste Current Empower Data Here'!I264*1</f>
        <v>6.7299999999999999E-2</v>
      </c>
    </row>
    <row r="265" spans="1:17" x14ac:dyDescent="0.25">
      <c r="A265" s="129" t="str">
        <f>'Paste Current Empower Data Here'!A265</f>
        <v>Calculated Salary %</v>
      </c>
      <c r="B265">
        <f>'Paste Current Empower Data Here'!B265*1</f>
        <v>8.2799999999999999E-2</v>
      </c>
      <c r="C265">
        <f>'Paste Current Empower Data Here'!C265*1</f>
        <v>8.2799999999999999E-2</v>
      </c>
      <c r="D265">
        <f>'Paste Current Empower Data Here'!D265*1</f>
        <v>0</v>
      </c>
      <c r="E265">
        <f>'Paste Current Empower Data Here'!E265*1</f>
        <v>0</v>
      </c>
      <c r="F265">
        <f>'Paste Current Empower Data Here'!F265*1</f>
        <v>0</v>
      </c>
      <c r="G265">
        <f>'Paste Current Empower Data Here'!G265*1</f>
        <v>0</v>
      </c>
      <c r="H265">
        <f>'Paste Current Empower Data Here'!H265*1</f>
        <v>0</v>
      </c>
      <c r="I265">
        <f>'Paste Current Empower Data Here'!I265*1</f>
        <v>0</v>
      </c>
    </row>
    <row r="266" spans="1:17" x14ac:dyDescent="0.25">
      <c r="A266" s="129" t="str">
        <f>'Paste Current Empower Data Here'!A266</f>
        <v>Target Wages</v>
      </c>
      <c r="B266">
        <f>'Paste Current Empower Data Here'!B266*1</f>
        <v>3401</v>
      </c>
      <c r="C266">
        <f>'Paste Current Empower Data Here'!C266*1</f>
        <v>715</v>
      </c>
      <c r="D266">
        <f>'Paste Current Empower Data Here'!D266*1</f>
        <v>448</v>
      </c>
      <c r="E266">
        <f>'Paste Current Empower Data Here'!E266*1</f>
        <v>448</v>
      </c>
      <c r="F266">
        <f>'Paste Current Empower Data Here'!F266*1</f>
        <v>448</v>
      </c>
      <c r="G266">
        <f>'Paste Current Empower Data Here'!G266*1</f>
        <v>448</v>
      </c>
      <c r="H266">
        <f>'Paste Current Empower Data Here'!H266*1</f>
        <v>448</v>
      </c>
      <c r="I266">
        <f>'Paste Current Empower Data Here'!I266*1</f>
        <v>444</v>
      </c>
    </row>
    <row r="267" spans="1:17" x14ac:dyDescent="0.25">
      <c r="A267" s="129" t="str">
        <f>'Paste Current Empower Data Here'!A267</f>
        <v>Scheduled Wages</v>
      </c>
      <c r="B267">
        <f>'Paste Current Empower Data Here'!B267*1</f>
        <v>3313</v>
      </c>
      <c r="C267">
        <f>'Paste Current Empower Data Here'!C267*1</f>
        <v>464</v>
      </c>
      <c r="D267">
        <f>'Paste Current Empower Data Here'!D267*1</f>
        <v>417</v>
      </c>
      <c r="E267">
        <f>'Paste Current Empower Data Here'!E267*1</f>
        <v>609</v>
      </c>
      <c r="F267">
        <f>'Paste Current Empower Data Here'!F267*1</f>
        <v>369</v>
      </c>
      <c r="G267">
        <f>'Paste Current Empower Data Here'!G267*1</f>
        <v>549</v>
      </c>
      <c r="H267">
        <f>'Paste Current Empower Data Here'!H267*1</f>
        <v>444</v>
      </c>
      <c r="I267">
        <f>'Paste Current Empower Data Here'!I267*1</f>
        <v>461</v>
      </c>
      <c r="K267" t="s">
        <v>31</v>
      </c>
      <c r="L267" t="s">
        <v>32</v>
      </c>
      <c r="M267" t="s">
        <v>143</v>
      </c>
      <c r="N267" t="s">
        <v>34</v>
      </c>
      <c r="O267" t="s">
        <v>35</v>
      </c>
      <c r="P267" t="s">
        <v>36</v>
      </c>
      <c r="Q267" t="s">
        <v>30</v>
      </c>
    </row>
    <row r="268" spans="1:17" x14ac:dyDescent="0.25">
      <c r="A268" s="129" t="str">
        <f>'Paste Current Empower Data Here'!A268</f>
        <v>Calculated Wages</v>
      </c>
      <c r="B268">
        <f>'Paste Current Empower Data Here'!B268*1</f>
        <v>569</v>
      </c>
      <c r="C268">
        <f>'Paste Current Empower Data Here'!C268*1</f>
        <v>569</v>
      </c>
      <c r="D268">
        <f>'Paste Current Empower Data Here'!D268*1</f>
        <v>0</v>
      </c>
      <c r="E268">
        <f>'Paste Current Empower Data Here'!E268*1</f>
        <v>0</v>
      </c>
      <c r="F268">
        <f>'Paste Current Empower Data Here'!F268*1</f>
        <v>0</v>
      </c>
      <c r="G268">
        <f>'Paste Current Empower Data Here'!G268*1</f>
        <v>0</v>
      </c>
      <c r="H268">
        <f>'Paste Current Empower Data Here'!H268*1</f>
        <v>0</v>
      </c>
      <c r="I268">
        <f>'Paste Current Empower Data Here'!I268*1</f>
        <v>0</v>
      </c>
      <c r="K268" s="417">
        <f>B268</f>
        <v>569</v>
      </c>
      <c r="L268">
        <f>C268+SUM(D267:I267)</f>
        <v>3418</v>
      </c>
      <c r="M268">
        <f>SUM(C268:D268)+SUM(E267:I267)</f>
        <v>3001</v>
      </c>
      <c r="N268">
        <f>SUM(C268:E268)+SUM(F267:I267)</f>
        <v>2392</v>
      </c>
      <c r="O268">
        <f>SUM(C268:F268)+SUM(G267:I267)</f>
        <v>2023</v>
      </c>
      <c r="P268">
        <f>SUM(C268:G268)+SUM(H267:I267)</f>
        <v>1474</v>
      </c>
      <c r="Q268">
        <f>SUM(C268:H268)+I267</f>
        <v>1030</v>
      </c>
    </row>
    <row r="269" spans="1:17" x14ac:dyDescent="0.25">
      <c r="A269" s="129" t="str">
        <f>'Paste Current Empower Data Here'!A269</f>
        <v>OT Hours</v>
      </c>
      <c r="B269">
        <f>'Paste Current Empower Data Here'!B269*1</f>
        <v>0.5</v>
      </c>
      <c r="C269">
        <f>'Paste Current Empower Data Here'!C269*1</f>
        <v>0.5</v>
      </c>
      <c r="D269">
        <f>'Paste Current Empower Data Here'!D269*1</f>
        <v>0</v>
      </c>
      <c r="E269">
        <f>'Paste Current Empower Data Here'!E269*1</f>
        <v>0</v>
      </c>
      <c r="F269">
        <f>'Paste Current Empower Data Here'!F269*1</f>
        <v>0</v>
      </c>
      <c r="G269">
        <f>'Paste Current Empower Data Here'!G269*1</f>
        <v>0</v>
      </c>
      <c r="H269">
        <f>'Paste Current Empower Data Here'!H269*1</f>
        <v>0</v>
      </c>
      <c r="I269">
        <f>'Paste Current Empower Data Here'!I269*1</f>
        <v>0</v>
      </c>
    </row>
    <row r="270" spans="1:17" x14ac:dyDescent="0.25">
      <c r="A270" s="129" t="str">
        <f>'Paste Current Empower Data Here'!A270</f>
        <v>OT Wages</v>
      </c>
      <c r="B270">
        <f>'Paste Current Empower Data Here'!B270*1</f>
        <v>5</v>
      </c>
      <c r="C270">
        <f>'Paste Current Empower Data Here'!C270*1</f>
        <v>5</v>
      </c>
      <c r="D270">
        <f>'Paste Current Empower Data Here'!D270*1</f>
        <v>0</v>
      </c>
      <c r="E270">
        <f>'Paste Current Empower Data Here'!E270*1</f>
        <v>0</v>
      </c>
      <c r="F270">
        <f>'Paste Current Empower Data Here'!F270*1</f>
        <v>0</v>
      </c>
      <c r="G270">
        <f>'Paste Current Empower Data Here'!G270*1</f>
        <v>0</v>
      </c>
      <c r="H270">
        <f>'Paste Current Empower Data Here'!H270*1</f>
        <v>0</v>
      </c>
      <c r="I270">
        <f>'Paste Current Empower Data Here'!I270*1</f>
        <v>0</v>
      </c>
    </row>
    <row r="271" spans="1:17" x14ac:dyDescent="0.25">
      <c r="A271" s="129" t="str">
        <f>'Paste Current Empower Data Here'!A271</f>
        <v>OT Salary %</v>
      </c>
      <c r="B271">
        <f>'Paste Current Empower Data Here'!B271*1</f>
        <v>7.9000000000000001E-4</v>
      </c>
      <c r="C271">
        <f>'Paste Current Empower Data Here'!C271*1</f>
        <v>7.9000000000000001E-4</v>
      </c>
      <c r="D271">
        <f>'Paste Current Empower Data Here'!D271*1</f>
        <v>0</v>
      </c>
      <c r="E271">
        <f>'Paste Current Empower Data Here'!E271*1</f>
        <v>0</v>
      </c>
      <c r="F271">
        <f>'Paste Current Empower Data Here'!F271*1</f>
        <v>0</v>
      </c>
      <c r="G271">
        <f>'Paste Current Empower Data Here'!G271*1</f>
        <v>0</v>
      </c>
      <c r="H271">
        <f>'Paste Current Empower Data Here'!H271*1</f>
        <v>0</v>
      </c>
      <c r="I271">
        <f>'Paste Current Empower Data Here'!I271*1</f>
        <v>0</v>
      </c>
    </row>
    <row r="272" spans="1:17" x14ac:dyDescent="0.25">
      <c r="A272" s="129" t="str">
        <f>'Paste Current Empower Data Here'!A272</f>
        <v>Customer Count</v>
      </c>
      <c r="B272">
        <f>'Paste Current Empower Data Here'!B272*1</f>
        <v>0</v>
      </c>
      <c r="C272">
        <f>'Paste Current Empower Data Here'!C272*1</f>
        <v>0</v>
      </c>
      <c r="D272">
        <f>'Paste Current Empower Data Here'!D272*1</f>
        <v>0</v>
      </c>
      <c r="E272">
        <f>'Paste Current Empower Data Here'!E272*1</f>
        <v>0</v>
      </c>
      <c r="F272">
        <f>'Paste Current Empower Data Here'!F272*1</f>
        <v>0</v>
      </c>
      <c r="G272">
        <f>'Paste Current Empower Data Here'!G272*1</f>
        <v>0</v>
      </c>
      <c r="H272">
        <f>'Paste Current Empower Data Here'!H272*1</f>
        <v>0</v>
      </c>
      <c r="I272">
        <f>'Paste Current Empower Data Here'!I272*1</f>
        <v>0</v>
      </c>
    </row>
    <row r="273" spans="1:17" x14ac:dyDescent="0.25">
      <c r="A273" s="129" t="str">
        <f>'Paste Current Empower Data Here'!A273</f>
        <v>LY Customer Count</v>
      </c>
      <c r="B273">
        <f>'Paste Current Empower Data Here'!B273*1</f>
        <v>0</v>
      </c>
      <c r="C273">
        <f>'Paste Current Empower Data Here'!C273*1</f>
        <v>0</v>
      </c>
      <c r="D273">
        <f>'Paste Current Empower Data Here'!D273*1</f>
        <v>0</v>
      </c>
      <c r="E273">
        <f>'Paste Current Empower Data Here'!E273*1</f>
        <v>0</v>
      </c>
      <c r="F273">
        <f>'Paste Current Empower Data Here'!F273*1</f>
        <v>0</v>
      </c>
      <c r="G273">
        <f>'Paste Current Empower Data Here'!G273*1</f>
        <v>0</v>
      </c>
      <c r="H273">
        <f>'Paste Current Empower Data Here'!H273*1</f>
        <v>0</v>
      </c>
      <c r="I273">
        <f>'Paste Current Empower Data Here'!I273*1</f>
        <v>0</v>
      </c>
    </row>
    <row r="274" spans="1:17" x14ac:dyDescent="0.25">
      <c r="A274" s="129">
        <f>'Paste Current Empower Data Here'!A274</f>
        <v>0</v>
      </c>
      <c r="B274">
        <f>'Paste Current Empower Data Here'!B274*1</f>
        <v>0</v>
      </c>
      <c r="C274">
        <f>'Paste Current Empower Data Here'!C274*1</f>
        <v>0</v>
      </c>
      <c r="D274">
        <f>'Paste Current Empower Data Here'!D274*1</f>
        <v>0</v>
      </c>
      <c r="E274">
        <f>'Paste Current Empower Data Here'!E274*1</f>
        <v>0</v>
      </c>
      <c r="F274">
        <f>'Paste Current Empower Data Here'!F274*1</f>
        <v>0</v>
      </c>
      <c r="G274">
        <f>'Paste Current Empower Data Here'!G274*1</f>
        <v>0</v>
      </c>
      <c r="H274">
        <f>'Paste Current Empower Data Here'!H274*1</f>
        <v>0</v>
      </c>
      <c r="I274">
        <f>'Paste Current Empower Data Here'!I274*1</f>
        <v>0</v>
      </c>
    </row>
    <row r="275" spans="1:17" x14ac:dyDescent="0.25">
      <c r="A275" s="129" t="str">
        <f>'Paste Current Empower Data Here'!A275</f>
        <v>339 Fuel</v>
      </c>
      <c r="B275">
        <f>'Paste Current Empower Data Here'!B275*1</f>
        <v>0</v>
      </c>
      <c r="C275">
        <f>'Paste Current Empower Data Here'!C275*1</f>
        <v>0</v>
      </c>
      <c r="D275">
        <f>'Paste Current Empower Data Here'!D275*1</f>
        <v>0</v>
      </c>
      <c r="E275">
        <f>'Paste Current Empower Data Here'!E275*1</f>
        <v>0</v>
      </c>
      <c r="F275">
        <f>'Paste Current Empower Data Here'!F275*1</f>
        <v>0</v>
      </c>
      <c r="G275">
        <f>'Paste Current Empower Data Here'!G275*1</f>
        <v>0</v>
      </c>
      <c r="H275">
        <f>'Paste Current Empower Data Here'!H275*1</f>
        <v>0</v>
      </c>
      <c r="I275">
        <f>'Paste Current Empower Data Here'!I275*1</f>
        <v>0</v>
      </c>
    </row>
    <row r="276" spans="1:17" x14ac:dyDescent="0.25">
      <c r="A276" s="129" t="str">
        <f>'Paste Current Empower Data Here'!A276</f>
        <v>System Frc Sales</v>
      </c>
      <c r="B276">
        <f>'Paste Current Empower Data Here'!B276*1</f>
        <v>0</v>
      </c>
      <c r="C276">
        <f>'Paste Current Empower Data Here'!C276*1</f>
        <v>0</v>
      </c>
      <c r="D276">
        <f>'Paste Current Empower Data Here'!D276*1</f>
        <v>0</v>
      </c>
      <c r="E276">
        <f>'Paste Current Empower Data Here'!E276*1</f>
        <v>0</v>
      </c>
      <c r="F276">
        <f>'Paste Current Empower Data Here'!F276*1</f>
        <v>0</v>
      </c>
      <c r="G276">
        <f>'Paste Current Empower Data Here'!G276*1</f>
        <v>0</v>
      </c>
      <c r="H276">
        <f>'Paste Current Empower Data Here'!H276*1</f>
        <v>0</v>
      </c>
      <c r="I276">
        <f>'Paste Current Empower Data Here'!I276*1</f>
        <v>0</v>
      </c>
    </row>
    <row r="277" spans="1:17" x14ac:dyDescent="0.25">
      <c r="A277" s="129" t="str">
        <f>'Paste Current Empower Data Here'!A277</f>
        <v>Target Sales</v>
      </c>
      <c r="B277">
        <f>'Paste Current Empower Data Here'!B277*1</f>
        <v>0</v>
      </c>
      <c r="C277">
        <f>'Paste Current Empower Data Here'!C277*1</f>
        <v>0</v>
      </c>
      <c r="D277">
        <f>'Paste Current Empower Data Here'!D277*1</f>
        <v>0</v>
      </c>
      <c r="E277">
        <f>'Paste Current Empower Data Here'!E277*1</f>
        <v>0</v>
      </c>
      <c r="F277">
        <f>'Paste Current Empower Data Here'!F277*1</f>
        <v>0</v>
      </c>
      <c r="G277">
        <f>'Paste Current Empower Data Here'!G277*1</f>
        <v>0</v>
      </c>
      <c r="H277">
        <f>'Paste Current Empower Data Here'!H277*1</f>
        <v>0</v>
      </c>
      <c r="I277">
        <f>'Paste Current Empower Data Here'!I277*1</f>
        <v>0</v>
      </c>
      <c r="K277" t="s">
        <v>31</v>
      </c>
      <c r="L277" t="s">
        <v>32</v>
      </c>
      <c r="M277" t="s">
        <v>143</v>
      </c>
      <c r="N277" t="s">
        <v>34</v>
      </c>
      <c r="O277" t="s">
        <v>35</v>
      </c>
      <c r="P277" t="s">
        <v>36</v>
      </c>
      <c r="Q277" t="s">
        <v>30</v>
      </c>
    </row>
    <row r="278" spans="1:17" x14ac:dyDescent="0.25">
      <c r="A278" s="129" t="str">
        <f>'Paste Current Empower Data Here'!A278</f>
        <v>Actual Sales</v>
      </c>
      <c r="B278">
        <f>'Paste Current Empower Data Here'!B278*1</f>
        <v>0</v>
      </c>
      <c r="C278">
        <f>'Paste Current Empower Data Here'!C278*1</f>
        <v>0</v>
      </c>
      <c r="D278">
        <f>'Paste Current Empower Data Here'!D278*1</f>
        <v>0</v>
      </c>
      <c r="E278">
        <f>'Paste Current Empower Data Here'!E278*1</f>
        <v>0</v>
      </c>
      <c r="F278">
        <f>'Paste Current Empower Data Here'!F278*1</f>
        <v>0</v>
      </c>
      <c r="G278">
        <f>'Paste Current Empower Data Here'!G278*1</f>
        <v>0</v>
      </c>
      <c r="H278">
        <f>'Paste Current Empower Data Here'!H278*1</f>
        <v>0</v>
      </c>
      <c r="I278">
        <f>'Paste Current Empower Data Here'!I278*1</f>
        <v>0</v>
      </c>
      <c r="K278">
        <f>B278</f>
        <v>0</v>
      </c>
      <c r="L278">
        <f>C278+SUM(D277:I277)</f>
        <v>0</v>
      </c>
      <c r="M278">
        <f>SUM(C278:D278)+SUM(E277:I277)</f>
        <v>0</v>
      </c>
      <c r="N278">
        <f>SUM(C278:E278)+SUM(F277:I277)</f>
        <v>0</v>
      </c>
      <c r="O278">
        <f>SUM(C278:F278)+SUM(G277:I277)</f>
        <v>0</v>
      </c>
      <c r="P278">
        <f>SUM(C278:G278)+SUM(H277:I277)</f>
        <v>0</v>
      </c>
      <c r="Q278">
        <f>SUM(C278:H278)+I277</f>
        <v>0</v>
      </c>
    </row>
    <row r="279" spans="1:17" x14ac:dyDescent="0.25">
      <c r="A279" s="129" t="str">
        <f>'Paste Current Empower Data Here'!A279</f>
        <v>Last Year Sales</v>
      </c>
      <c r="B279">
        <f>'Paste Current Empower Data Here'!B279*1</f>
        <v>0</v>
      </c>
      <c r="C279">
        <f>'Paste Current Empower Data Here'!C279*1</f>
        <v>0</v>
      </c>
      <c r="D279">
        <f>'Paste Current Empower Data Here'!D279*1</f>
        <v>0</v>
      </c>
      <c r="E279">
        <f>'Paste Current Empower Data Here'!E279*1</f>
        <v>0</v>
      </c>
      <c r="F279">
        <f>'Paste Current Empower Data Here'!F279*1</f>
        <v>0</v>
      </c>
      <c r="G279">
        <f>'Paste Current Empower Data Here'!G279*1</f>
        <v>0</v>
      </c>
      <c r="H279">
        <f>'Paste Current Empower Data Here'!H279*1</f>
        <v>0</v>
      </c>
      <c r="I279">
        <f>'Paste Current Empower Data Here'!I279*1</f>
        <v>0</v>
      </c>
    </row>
    <row r="280" spans="1:17" x14ac:dyDescent="0.25">
      <c r="A280" s="129" t="str">
        <f>'Paste Current Empower Data Here'!A280</f>
        <v>Act vs LY Sales %</v>
      </c>
      <c r="B280">
        <f>'Paste Current Empower Data Here'!B280*1</f>
        <v>0</v>
      </c>
      <c r="C280">
        <f>'Paste Current Empower Data Here'!C280*1</f>
        <v>0</v>
      </c>
      <c r="D280">
        <f>'Paste Current Empower Data Here'!D280*1</f>
        <v>0</v>
      </c>
      <c r="E280">
        <f>'Paste Current Empower Data Here'!E280*1</f>
        <v>0</v>
      </c>
      <c r="F280">
        <f>'Paste Current Empower Data Here'!F280*1</f>
        <v>0</v>
      </c>
      <c r="G280">
        <f>'Paste Current Empower Data Here'!G280*1</f>
        <v>0</v>
      </c>
      <c r="H280">
        <f>'Paste Current Empower Data Here'!H280*1</f>
        <v>0</v>
      </c>
      <c r="I280">
        <f>'Paste Current Empower Data Here'!I280*1</f>
        <v>0</v>
      </c>
    </row>
    <row r="281" spans="1:17" x14ac:dyDescent="0.25">
      <c r="A281" s="129" t="str">
        <f>'Paste Current Empower Data Here'!A281</f>
        <v>Target Hours</v>
      </c>
      <c r="B281">
        <f>'Paste Current Empower Data Here'!B281*1</f>
        <v>0</v>
      </c>
      <c r="C281">
        <f>'Paste Current Empower Data Here'!C281*1</f>
        <v>0</v>
      </c>
      <c r="D281">
        <f>'Paste Current Empower Data Here'!D281*1</f>
        <v>0</v>
      </c>
      <c r="E281">
        <f>'Paste Current Empower Data Here'!E281*1</f>
        <v>0</v>
      </c>
      <c r="F281">
        <f>'Paste Current Empower Data Here'!F281*1</f>
        <v>0</v>
      </c>
      <c r="G281">
        <f>'Paste Current Empower Data Here'!G281*1</f>
        <v>0</v>
      </c>
      <c r="H281">
        <f>'Paste Current Empower Data Here'!H281*1</f>
        <v>0</v>
      </c>
      <c r="I281">
        <f>'Paste Current Empower Data Here'!I281*1</f>
        <v>0</v>
      </c>
    </row>
    <row r="282" spans="1:17" x14ac:dyDescent="0.25">
      <c r="A282" s="129" t="str">
        <f>'Paste Current Empower Data Here'!A282</f>
        <v>Scheduled Hours</v>
      </c>
      <c r="B282">
        <f>'Paste Current Empower Data Here'!B282*1</f>
        <v>0</v>
      </c>
      <c r="C282">
        <f>'Paste Current Empower Data Here'!C282*1</f>
        <v>0</v>
      </c>
      <c r="D282">
        <f>'Paste Current Empower Data Here'!D282*1</f>
        <v>0</v>
      </c>
      <c r="E282">
        <f>'Paste Current Empower Data Here'!E282*1</f>
        <v>0</v>
      </c>
      <c r="F282">
        <f>'Paste Current Empower Data Here'!F282*1</f>
        <v>0</v>
      </c>
      <c r="G282">
        <f>'Paste Current Empower Data Here'!G282*1</f>
        <v>0</v>
      </c>
      <c r="H282">
        <f>'Paste Current Empower Data Here'!H282*1</f>
        <v>0</v>
      </c>
      <c r="I282">
        <f>'Paste Current Empower Data Here'!I282*1</f>
        <v>0</v>
      </c>
      <c r="K282" t="s">
        <v>31</v>
      </c>
      <c r="L282" t="s">
        <v>32</v>
      </c>
      <c r="M282" t="s">
        <v>143</v>
      </c>
      <c r="N282" t="s">
        <v>34</v>
      </c>
      <c r="O282" t="s">
        <v>35</v>
      </c>
      <c r="P282" t="s">
        <v>36</v>
      </c>
      <c r="Q282" t="s">
        <v>30</v>
      </c>
    </row>
    <row r="283" spans="1:17" x14ac:dyDescent="0.25">
      <c r="A283" s="129" t="str">
        <f>'Paste Current Empower Data Here'!A283</f>
        <v>Calculated Hours</v>
      </c>
      <c r="B283">
        <f>'Paste Current Empower Data Here'!B283*1</f>
        <v>0</v>
      </c>
      <c r="C283">
        <f>'Paste Current Empower Data Here'!C283*1</f>
        <v>0</v>
      </c>
      <c r="D283">
        <f>'Paste Current Empower Data Here'!D283*1</f>
        <v>0</v>
      </c>
      <c r="E283">
        <f>'Paste Current Empower Data Here'!E283*1</f>
        <v>0</v>
      </c>
      <c r="F283">
        <f>'Paste Current Empower Data Here'!F283*1</f>
        <v>0</v>
      </c>
      <c r="G283">
        <f>'Paste Current Empower Data Here'!G283*1</f>
        <v>0</v>
      </c>
      <c r="H283">
        <f>'Paste Current Empower Data Here'!H283*1</f>
        <v>0</v>
      </c>
      <c r="I283">
        <f>'Paste Current Empower Data Here'!I283*1</f>
        <v>0</v>
      </c>
      <c r="K283" s="232">
        <f>B283</f>
        <v>0</v>
      </c>
      <c r="L283" s="232">
        <f>C283+SUM(D282:I282)</f>
        <v>0</v>
      </c>
      <c r="M283" s="232">
        <f>SUM(C283:D283)+SUM(E282:I282)</f>
        <v>0</v>
      </c>
      <c r="N283" s="232">
        <f>SUM(C283:E283)+SUM(F282:I282)</f>
        <v>0</v>
      </c>
      <c r="O283" s="232">
        <f>SUM(C283:F283)+SUM(G282:I282)</f>
        <v>0</v>
      </c>
      <c r="P283" s="232">
        <f>SUM(C283:G283)+SUM(H282:I282)</f>
        <v>0</v>
      </c>
      <c r="Q283" s="232">
        <f>SUM(C283:H283)+I282</f>
        <v>0</v>
      </c>
    </row>
    <row r="284" spans="1:17" x14ac:dyDescent="0.25">
      <c r="A284" s="129" t="str">
        <f>'Paste Current Empower Data Here'!A284</f>
        <v>Target Salary %</v>
      </c>
      <c r="B284">
        <f>'Paste Current Empower Data Here'!B284*1</f>
        <v>0</v>
      </c>
      <c r="C284">
        <f>'Paste Current Empower Data Here'!C284*1</f>
        <v>0</v>
      </c>
      <c r="D284">
        <f>'Paste Current Empower Data Here'!D284*1</f>
        <v>0</v>
      </c>
      <c r="E284">
        <f>'Paste Current Empower Data Here'!E284*1</f>
        <v>0</v>
      </c>
      <c r="F284">
        <f>'Paste Current Empower Data Here'!F284*1</f>
        <v>0</v>
      </c>
      <c r="G284">
        <f>'Paste Current Empower Data Here'!G284*1</f>
        <v>0</v>
      </c>
      <c r="H284">
        <f>'Paste Current Empower Data Here'!H284*1</f>
        <v>0</v>
      </c>
      <c r="I284">
        <f>'Paste Current Empower Data Here'!I284*1</f>
        <v>0</v>
      </c>
    </row>
    <row r="285" spans="1:17" x14ac:dyDescent="0.25">
      <c r="A285" s="129" t="str">
        <f>'Paste Current Empower Data Here'!A285</f>
        <v>Scheduled Salary %</v>
      </c>
      <c r="B285">
        <f>'Paste Current Empower Data Here'!B285*1</f>
        <v>0</v>
      </c>
      <c r="C285">
        <f>'Paste Current Empower Data Here'!C285*1</f>
        <v>0</v>
      </c>
      <c r="D285">
        <f>'Paste Current Empower Data Here'!D285*1</f>
        <v>0</v>
      </c>
      <c r="E285">
        <f>'Paste Current Empower Data Here'!E285*1</f>
        <v>0</v>
      </c>
      <c r="F285">
        <f>'Paste Current Empower Data Here'!F285*1</f>
        <v>0</v>
      </c>
      <c r="G285">
        <f>'Paste Current Empower Data Here'!G285*1</f>
        <v>0</v>
      </c>
      <c r="H285">
        <f>'Paste Current Empower Data Here'!H285*1</f>
        <v>0</v>
      </c>
      <c r="I285">
        <f>'Paste Current Empower Data Here'!I285*1</f>
        <v>0</v>
      </c>
    </row>
    <row r="286" spans="1:17" x14ac:dyDescent="0.25">
      <c r="A286" s="129" t="str">
        <f>'Paste Current Empower Data Here'!A286</f>
        <v>Calculated Salary %</v>
      </c>
      <c r="B286">
        <f>'Paste Current Empower Data Here'!B286*1</f>
        <v>0</v>
      </c>
      <c r="C286">
        <f>'Paste Current Empower Data Here'!C286*1</f>
        <v>0</v>
      </c>
      <c r="D286">
        <f>'Paste Current Empower Data Here'!D286*1</f>
        <v>0</v>
      </c>
      <c r="E286">
        <f>'Paste Current Empower Data Here'!E286*1</f>
        <v>0</v>
      </c>
      <c r="F286">
        <f>'Paste Current Empower Data Here'!F286*1</f>
        <v>0</v>
      </c>
      <c r="G286">
        <f>'Paste Current Empower Data Here'!G286*1</f>
        <v>0</v>
      </c>
      <c r="H286">
        <f>'Paste Current Empower Data Here'!H286*1</f>
        <v>0</v>
      </c>
      <c r="I286">
        <f>'Paste Current Empower Data Here'!I286*1</f>
        <v>0</v>
      </c>
    </row>
    <row r="287" spans="1:17" x14ac:dyDescent="0.25">
      <c r="A287" s="129" t="str">
        <f>'Paste Current Empower Data Here'!A287</f>
        <v>Target Wages</v>
      </c>
      <c r="B287">
        <f>'Paste Current Empower Data Here'!B287*1</f>
        <v>0</v>
      </c>
      <c r="C287">
        <f>'Paste Current Empower Data Here'!C287*1</f>
        <v>0</v>
      </c>
      <c r="D287">
        <f>'Paste Current Empower Data Here'!D287*1</f>
        <v>0</v>
      </c>
      <c r="E287">
        <f>'Paste Current Empower Data Here'!E287*1</f>
        <v>0</v>
      </c>
      <c r="F287">
        <f>'Paste Current Empower Data Here'!F287*1</f>
        <v>0</v>
      </c>
      <c r="G287">
        <f>'Paste Current Empower Data Here'!G287*1</f>
        <v>0</v>
      </c>
      <c r="H287">
        <f>'Paste Current Empower Data Here'!H287*1</f>
        <v>0</v>
      </c>
      <c r="I287">
        <f>'Paste Current Empower Data Here'!I287*1</f>
        <v>0</v>
      </c>
    </row>
    <row r="288" spans="1:17" x14ac:dyDescent="0.25">
      <c r="A288" s="129" t="str">
        <f>'Paste Current Empower Data Here'!A288</f>
        <v>Scheduled Wages</v>
      </c>
      <c r="B288">
        <f>'Paste Current Empower Data Here'!B288*1</f>
        <v>0</v>
      </c>
      <c r="C288">
        <f>'Paste Current Empower Data Here'!C288*1</f>
        <v>0</v>
      </c>
      <c r="D288">
        <f>'Paste Current Empower Data Here'!D288*1</f>
        <v>0</v>
      </c>
      <c r="E288">
        <f>'Paste Current Empower Data Here'!E288*1</f>
        <v>0</v>
      </c>
      <c r="F288">
        <f>'Paste Current Empower Data Here'!F288*1</f>
        <v>0</v>
      </c>
      <c r="G288">
        <f>'Paste Current Empower Data Here'!G288*1</f>
        <v>0</v>
      </c>
      <c r="H288">
        <f>'Paste Current Empower Data Here'!H288*1</f>
        <v>0</v>
      </c>
      <c r="I288">
        <f>'Paste Current Empower Data Here'!I288*1</f>
        <v>0</v>
      </c>
      <c r="K288" t="s">
        <v>31</v>
      </c>
      <c r="L288" t="s">
        <v>32</v>
      </c>
      <c r="M288" t="s">
        <v>143</v>
      </c>
      <c r="N288" t="s">
        <v>34</v>
      </c>
      <c r="O288" t="s">
        <v>35</v>
      </c>
      <c r="P288" t="s">
        <v>36</v>
      </c>
      <c r="Q288" t="s">
        <v>30</v>
      </c>
    </row>
    <row r="289" spans="1:17" x14ac:dyDescent="0.25">
      <c r="A289" s="129" t="str">
        <f>'Paste Current Empower Data Here'!A289</f>
        <v>Calculated Wages</v>
      </c>
      <c r="B289">
        <f>'Paste Current Empower Data Here'!B289*1</f>
        <v>0</v>
      </c>
      <c r="C289">
        <f>'Paste Current Empower Data Here'!C289*1</f>
        <v>0</v>
      </c>
      <c r="D289">
        <f>'Paste Current Empower Data Here'!D289*1</f>
        <v>0</v>
      </c>
      <c r="E289">
        <f>'Paste Current Empower Data Here'!E289*1</f>
        <v>0</v>
      </c>
      <c r="F289">
        <f>'Paste Current Empower Data Here'!F289*1</f>
        <v>0</v>
      </c>
      <c r="G289">
        <f>'Paste Current Empower Data Here'!G289*1</f>
        <v>0</v>
      </c>
      <c r="H289">
        <f>'Paste Current Empower Data Here'!H289*1</f>
        <v>0</v>
      </c>
      <c r="I289">
        <f>'Paste Current Empower Data Here'!I289*1</f>
        <v>0</v>
      </c>
      <c r="K289" s="417">
        <f>B289</f>
        <v>0</v>
      </c>
      <c r="L289">
        <f>C289+SUM(D288:I288)</f>
        <v>0</v>
      </c>
      <c r="M289">
        <f>SUM(C289:D289)+SUM(E288:I288)</f>
        <v>0</v>
      </c>
      <c r="N289">
        <f>SUM(C289:E289)+SUM(F288:I288)</f>
        <v>0</v>
      </c>
      <c r="O289">
        <f>SUM(C289:F289)+SUM(G288:I288)</f>
        <v>0</v>
      </c>
      <c r="P289">
        <f>SUM(C289:G289)+SUM(H288:I288)</f>
        <v>0</v>
      </c>
      <c r="Q289">
        <f>SUM(C289:H289)+I288</f>
        <v>0</v>
      </c>
    </row>
    <row r="290" spans="1:17" x14ac:dyDescent="0.25">
      <c r="A290" s="129" t="str">
        <f>'Paste Current Empower Data Here'!A290</f>
        <v>OT Hours</v>
      </c>
      <c r="B290">
        <f>'Paste Current Empower Data Here'!B290*1</f>
        <v>0</v>
      </c>
      <c r="C290">
        <f>'Paste Current Empower Data Here'!C290*1</f>
        <v>0</v>
      </c>
      <c r="D290">
        <f>'Paste Current Empower Data Here'!D290*1</f>
        <v>0</v>
      </c>
      <c r="E290">
        <f>'Paste Current Empower Data Here'!E290*1</f>
        <v>0</v>
      </c>
      <c r="F290">
        <f>'Paste Current Empower Data Here'!F290*1</f>
        <v>0</v>
      </c>
      <c r="G290">
        <f>'Paste Current Empower Data Here'!G290*1</f>
        <v>0</v>
      </c>
      <c r="H290">
        <f>'Paste Current Empower Data Here'!H290*1</f>
        <v>0</v>
      </c>
      <c r="I290">
        <f>'Paste Current Empower Data Here'!I290*1</f>
        <v>0</v>
      </c>
    </row>
    <row r="291" spans="1:17" x14ac:dyDescent="0.25">
      <c r="A291" s="129" t="str">
        <f>'Paste Current Empower Data Here'!A291</f>
        <v>OT Wages</v>
      </c>
      <c r="B291">
        <f>'Paste Current Empower Data Here'!B291*1</f>
        <v>0</v>
      </c>
      <c r="C291">
        <f>'Paste Current Empower Data Here'!C291*1</f>
        <v>0</v>
      </c>
      <c r="D291">
        <f>'Paste Current Empower Data Here'!D291*1</f>
        <v>0</v>
      </c>
      <c r="E291">
        <f>'Paste Current Empower Data Here'!E291*1</f>
        <v>0</v>
      </c>
      <c r="F291">
        <f>'Paste Current Empower Data Here'!F291*1</f>
        <v>0</v>
      </c>
      <c r="G291">
        <f>'Paste Current Empower Data Here'!G291*1</f>
        <v>0</v>
      </c>
      <c r="H291">
        <f>'Paste Current Empower Data Here'!H291*1</f>
        <v>0</v>
      </c>
      <c r="I291">
        <f>'Paste Current Empower Data Here'!I291*1</f>
        <v>0</v>
      </c>
    </row>
    <row r="292" spans="1:17" x14ac:dyDescent="0.25">
      <c r="A292" s="129" t="str">
        <f>'Paste Current Empower Data Here'!A292</f>
        <v>OT Salary %</v>
      </c>
      <c r="B292">
        <f>'Paste Current Empower Data Here'!B292*1</f>
        <v>0</v>
      </c>
      <c r="C292">
        <f>'Paste Current Empower Data Here'!C292*1</f>
        <v>0</v>
      </c>
      <c r="D292">
        <f>'Paste Current Empower Data Here'!D292*1</f>
        <v>0</v>
      </c>
      <c r="E292">
        <f>'Paste Current Empower Data Here'!E292*1</f>
        <v>0</v>
      </c>
      <c r="F292">
        <f>'Paste Current Empower Data Here'!F292*1</f>
        <v>0</v>
      </c>
      <c r="G292">
        <f>'Paste Current Empower Data Here'!G292*1</f>
        <v>0</v>
      </c>
      <c r="H292">
        <f>'Paste Current Empower Data Here'!H292*1</f>
        <v>0</v>
      </c>
      <c r="I292">
        <f>'Paste Current Empower Data Here'!I292*1</f>
        <v>0</v>
      </c>
    </row>
    <row r="293" spans="1:17" x14ac:dyDescent="0.25">
      <c r="A293" s="129" t="str">
        <f>'Paste Current Empower Data Here'!A293</f>
        <v>Customer Count</v>
      </c>
      <c r="B293">
        <f>'Paste Current Empower Data Here'!B293*1</f>
        <v>0</v>
      </c>
      <c r="C293">
        <f>'Paste Current Empower Data Here'!C293*1</f>
        <v>0</v>
      </c>
      <c r="D293">
        <f>'Paste Current Empower Data Here'!D293*1</f>
        <v>0</v>
      </c>
      <c r="E293">
        <f>'Paste Current Empower Data Here'!E293*1</f>
        <v>0</v>
      </c>
      <c r="F293">
        <f>'Paste Current Empower Data Here'!F293*1</f>
        <v>0</v>
      </c>
      <c r="G293">
        <f>'Paste Current Empower Data Here'!G293*1</f>
        <v>0</v>
      </c>
      <c r="H293">
        <f>'Paste Current Empower Data Here'!H293*1</f>
        <v>0</v>
      </c>
      <c r="I293">
        <f>'Paste Current Empower Data Here'!I293*1</f>
        <v>0</v>
      </c>
    </row>
    <row r="294" spans="1:17" x14ac:dyDescent="0.25">
      <c r="A294" s="129" t="str">
        <f>'Paste Current Empower Data Here'!A294</f>
        <v>LY Customer Count</v>
      </c>
      <c r="B294">
        <f>'Paste Current Empower Data Here'!B294*1</f>
        <v>0</v>
      </c>
      <c r="C294">
        <f>'Paste Current Empower Data Here'!C294*1</f>
        <v>0</v>
      </c>
      <c r="D294">
        <f>'Paste Current Empower Data Here'!D294*1</f>
        <v>0</v>
      </c>
      <c r="E294">
        <f>'Paste Current Empower Data Here'!E294*1</f>
        <v>0</v>
      </c>
      <c r="F294">
        <f>'Paste Current Empower Data Here'!F294*1</f>
        <v>0</v>
      </c>
      <c r="G294">
        <f>'Paste Current Empower Data Here'!G294*1</f>
        <v>0</v>
      </c>
      <c r="H294">
        <f>'Paste Current Empower Data Here'!H294*1</f>
        <v>0</v>
      </c>
      <c r="I294">
        <f>'Paste Current Empower Data Here'!I294*1</f>
        <v>0</v>
      </c>
    </row>
    <row r="295" spans="1:17" x14ac:dyDescent="0.25">
      <c r="A295" s="129">
        <f>'Paste Current Empower Data Here'!A295</f>
        <v>0</v>
      </c>
      <c r="B295">
        <f>'Paste Current Empower Data Here'!B295*1</f>
        <v>0</v>
      </c>
      <c r="C295">
        <f>'Paste Current Empower Data Here'!C295*1</f>
        <v>0</v>
      </c>
      <c r="D295">
        <f>'Paste Current Empower Data Here'!D295*1</f>
        <v>0</v>
      </c>
      <c r="E295">
        <f>'Paste Current Empower Data Here'!E295*1</f>
        <v>0</v>
      </c>
      <c r="F295">
        <f>'Paste Current Empower Data Here'!F295*1</f>
        <v>0</v>
      </c>
      <c r="G295">
        <f>'Paste Current Empower Data Here'!G295*1</f>
        <v>0</v>
      </c>
      <c r="H295">
        <f>'Paste Current Empower Data Here'!H295*1</f>
        <v>0</v>
      </c>
      <c r="I295">
        <f>'Paste Current Empower Data Here'!I295*1</f>
        <v>0</v>
      </c>
    </row>
    <row r="296" spans="1:17" x14ac:dyDescent="0.25">
      <c r="A296" s="129" t="str">
        <f>'Paste Current Empower Data Here'!A296</f>
        <v>341 Juice Bar</v>
      </c>
      <c r="B296">
        <f>'Paste Current Empower Data Here'!B296*1</f>
        <v>0</v>
      </c>
      <c r="C296">
        <f>'Paste Current Empower Data Here'!C296*1</f>
        <v>0</v>
      </c>
      <c r="D296">
        <f>'Paste Current Empower Data Here'!D296*1</f>
        <v>0</v>
      </c>
      <c r="E296">
        <f>'Paste Current Empower Data Here'!E296*1</f>
        <v>0</v>
      </c>
      <c r="F296">
        <f>'Paste Current Empower Data Here'!F296*1</f>
        <v>0</v>
      </c>
      <c r="G296">
        <f>'Paste Current Empower Data Here'!G296*1</f>
        <v>0</v>
      </c>
      <c r="H296">
        <f>'Paste Current Empower Data Here'!H296*1</f>
        <v>0</v>
      </c>
      <c r="I296">
        <f>'Paste Current Empower Data Here'!I296*1</f>
        <v>0</v>
      </c>
    </row>
    <row r="297" spans="1:17" x14ac:dyDescent="0.25">
      <c r="A297" s="129" t="str">
        <f>'Paste Current Empower Data Here'!A297</f>
        <v>System Frc Sales</v>
      </c>
      <c r="B297">
        <f>'Paste Current Empower Data Here'!B297*1</f>
        <v>0</v>
      </c>
      <c r="C297">
        <f>'Paste Current Empower Data Here'!C297*1</f>
        <v>0</v>
      </c>
      <c r="D297">
        <f>'Paste Current Empower Data Here'!D297*1</f>
        <v>0</v>
      </c>
      <c r="E297">
        <f>'Paste Current Empower Data Here'!E297*1</f>
        <v>0</v>
      </c>
      <c r="F297">
        <f>'Paste Current Empower Data Here'!F297*1</f>
        <v>0</v>
      </c>
      <c r="G297">
        <f>'Paste Current Empower Data Here'!G297*1</f>
        <v>0</v>
      </c>
      <c r="H297">
        <f>'Paste Current Empower Data Here'!H297*1</f>
        <v>0</v>
      </c>
      <c r="I297">
        <f>'Paste Current Empower Data Here'!I297*1</f>
        <v>0</v>
      </c>
    </row>
    <row r="298" spans="1:17" x14ac:dyDescent="0.25">
      <c r="A298" s="129" t="str">
        <f>'Paste Current Empower Data Here'!A298</f>
        <v>Target Sales</v>
      </c>
      <c r="B298">
        <f>'Paste Current Empower Data Here'!B298*1</f>
        <v>0</v>
      </c>
      <c r="C298">
        <f>'Paste Current Empower Data Here'!C298*1</f>
        <v>0</v>
      </c>
      <c r="D298">
        <f>'Paste Current Empower Data Here'!D298*1</f>
        <v>0</v>
      </c>
      <c r="E298">
        <f>'Paste Current Empower Data Here'!E298*1</f>
        <v>0</v>
      </c>
      <c r="F298">
        <f>'Paste Current Empower Data Here'!F298*1</f>
        <v>0</v>
      </c>
      <c r="G298">
        <f>'Paste Current Empower Data Here'!G298*1</f>
        <v>0</v>
      </c>
      <c r="H298">
        <f>'Paste Current Empower Data Here'!H298*1</f>
        <v>0</v>
      </c>
      <c r="I298">
        <f>'Paste Current Empower Data Here'!I298*1</f>
        <v>0</v>
      </c>
      <c r="K298" t="s">
        <v>31</v>
      </c>
      <c r="L298" t="s">
        <v>32</v>
      </c>
      <c r="M298" t="s">
        <v>143</v>
      </c>
      <c r="N298" t="s">
        <v>34</v>
      </c>
      <c r="O298" t="s">
        <v>35</v>
      </c>
      <c r="P298" t="s">
        <v>36</v>
      </c>
      <c r="Q298" t="s">
        <v>30</v>
      </c>
    </row>
    <row r="299" spans="1:17" x14ac:dyDescent="0.25">
      <c r="A299" s="129" t="str">
        <f>'Paste Current Empower Data Here'!A299</f>
        <v>Actual Sales</v>
      </c>
      <c r="B299">
        <f>'Paste Current Empower Data Here'!B299*1</f>
        <v>0</v>
      </c>
      <c r="C299">
        <f>'Paste Current Empower Data Here'!C299*1</f>
        <v>0</v>
      </c>
      <c r="D299">
        <f>'Paste Current Empower Data Here'!D299*1</f>
        <v>0</v>
      </c>
      <c r="E299">
        <f>'Paste Current Empower Data Here'!E299*1</f>
        <v>0</v>
      </c>
      <c r="F299">
        <f>'Paste Current Empower Data Here'!F299*1</f>
        <v>0</v>
      </c>
      <c r="G299">
        <f>'Paste Current Empower Data Here'!G299*1</f>
        <v>0</v>
      </c>
      <c r="H299">
        <f>'Paste Current Empower Data Here'!H299*1</f>
        <v>0</v>
      </c>
      <c r="I299">
        <f>'Paste Current Empower Data Here'!I299*1</f>
        <v>0</v>
      </c>
      <c r="K299">
        <f>B299</f>
        <v>0</v>
      </c>
      <c r="L299">
        <f>C299+SUM(D298:I298)</f>
        <v>0</v>
      </c>
      <c r="M299">
        <f>SUM(C299:D299)+SUM(E298:I298)</f>
        <v>0</v>
      </c>
      <c r="N299">
        <f>SUM(C299:E299)+SUM(F298:I298)</f>
        <v>0</v>
      </c>
      <c r="O299">
        <f>SUM(C299:F299)+SUM(G298:I298)</f>
        <v>0</v>
      </c>
      <c r="P299">
        <f>SUM(C299:G299)+SUM(H298:I298)</f>
        <v>0</v>
      </c>
      <c r="Q299">
        <f>SUM(C299:H299)+I298</f>
        <v>0</v>
      </c>
    </row>
    <row r="300" spans="1:17" x14ac:dyDescent="0.25">
      <c r="A300" s="129" t="str">
        <f>'Paste Current Empower Data Here'!A300</f>
        <v>Last Year Sales</v>
      </c>
      <c r="B300">
        <f>'Paste Current Empower Data Here'!B300*1</f>
        <v>0</v>
      </c>
      <c r="C300">
        <f>'Paste Current Empower Data Here'!C300*1</f>
        <v>0</v>
      </c>
      <c r="D300">
        <f>'Paste Current Empower Data Here'!D300*1</f>
        <v>0</v>
      </c>
      <c r="E300">
        <f>'Paste Current Empower Data Here'!E300*1</f>
        <v>0</v>
      </c>
      <c r="F300">
        <f>'Paste Current Empower Data Here'!F300*1</f>
        <v>0</v>
      </c>
      <c r="G300">
        <f>'Paste Current Empower Data Here'!G300*1</f>
        <v>0</v>
      </c>
      <c r="H300">
        <f>'Paste Current Empower Data Here'!H300*1</f>
        <v>0</v>
      </c>
      <c r="I300">
        <f>'Paste Current Empower Data Here'!I300*1</f>
        <v>0</v>
      </c>
    </row>
    <row r="301" spans="1:17" x14ac:dyDescent="0.25">
      <c r="A301" s="129" t="str">
        <f>'Paste Current Empower Data Here'!A301</f>
        <v>Act vs LY Sales %</v>
      </c>
      <c r="B301">
        <f>'Paste Current Empower Data Here'!B301*1</f>
        <v>0</v>
      </c>
      <c r="C301">
        <f>'Paste Current Empower Data Here'!C301*1</f>
        <v>0</v>
      </c>
      <c r="D301">
        <f>'Paste Current Empower Data Here'!D301*1</f>
        <v>0</v>
      </c>
      <c r="E301">
        <f>'Paste Current Empower Data Here'!E301*1</f>
        <v>0</v>
      </c>
      <c r="F301">
        <f>'Paste Current Empower Data Here'!F301*1</f>
        <v>0</v>
      </c>
      <c r="G301">
        <f>'Paste Current Empower Data Here'!G301*1</f>
        <v>0</v>
      </c>
      <c r="H301">
        <f>'Paste Current Empower Data Here'!H301*1</f>
        <v>0</v>
      </c>
      <c r="I301">
        <f>'Paste Current Empower Data Here'!I301*1</f>
        <v>0</v>
      </c>
    </row>
    <row r="302" spans="1:17" x14ac:dyDescent="0.25">
      <c r="A302" s="129" t="str">
        <f>'Paste Current Empower Data Here'!A302</f>
        <v>Target Hours</v>
      </c>
      <c r="B302">
        <f>'Paste Current Empower Data Here'!B302*1</f>
        <v>0</v>
      </c>
      <c r="C302">
        <f>'Paste Current Empower Data Here'!C302*1</f>
        <v>0</v>
      </c>
      <c r="D302">
        <f>'Paste Current Empower Data Here'!D302*1</f>
        <v>0</v>
      </c>
      <c r="E302">
        <f>'Paste Current Empower Data Here'!E302*1</f>
        <v>0</v>
      </c>
      <c r="F302">
        <f>'Paste Current Empower Data Here'!F302*1</f>
        <v>0</v>
      </c>
      <c r="G302">
        <f>'Paste Current Empower Data Here'!G302*1</f>
        <v>0</v>
      </c>
      <c r="H302">
        <f>'Paste Current Empower Data Here'!H302*1</f>
        <v>0</v>
      </c>
      <c r="I302">
        <f>'Paste Current Empower Data Here'!I302*1</f>
        <v>0</v>
      </c>
    </row>
    <row r="303" spans="1:17" x14ac:dyDescent="0.25">
      <c r="A303" s="129" t="str">
        <f>'Paste Current Empower Data Here'!A303</f>
        <v>Scheduled Hours</v>
      </c>
      <c r="B303">
        <f>'Paste Current Empower Data Here'!B303*1</f>
        <v>0</v>
      </c>
      <c r="C303">
        <f>'Paste Current Empower Data Here'!C303*1</f>
        <v>0</v>
      </c>
      <c r="D303">
        <f>'Paste Current Empower Data Here'!D303*1</f>
        <v>0</v>
      </c>
      <c r="E303">
        <f>'Paste Current Empower Data Here'!E303*1</f>
        <v>0</v>
      </c>
      <c r="F303">
        <f>'Paste Current Empower Data Here'!F303*1</f>
        <v>0</v>
      </c>
      <c r="G303">
        <f>'Paste Current Empower Data Here'!G303*1</f>
        <v>0</v>
      </c>
      <c r="H303">
        <f>'Paste Current Empower Data Here'!H303*1</f>
        <v>0</v>
      </c>
      <c r="I303">
        <f>'Paste Current Empower Data Here'!I303*1</f>
        <v>0</v>
      </c>
      <c r="K303" t="s">
        <v>31</v>
      </c>
      <c r="L303" t="s">
        <v>32</v>
      </c>
      <c r="M303" t="s">
        <v>143</v>
      </c>
      <c r="N303" t="s">
        <v>34</v>
      </c>
      <c r="O303" t="s">
        <v>35</v>
      </c>
      <c r="P303" t="s">
        <v>36</v>
      </c>
      <c r="Q303" t="s">
        <v>30</v>
      </c>
    </row>
    <row r="304" spans="1:17" x14ac:dyDescent="0.25">
      <c r="A304" s="129" t="str">
        <f>'Paste Current Empower Data Here'!A304</f>
        <v>Calculated Hours</v>
      </c>
      <c r="B304">
        <f>'Paste Current Empower Data Here'!B304*1</f>
        <v>0</v>
      </c>
      <c r="C304">
        <f>'Paste Current Empower Data Here'!C304*1</f>
        <v>0</v>
      </c>
      <c r="D304">
        <f>'Paste Current Empower Data Here'!D304*1</f>
        <v>0</v>
      </c>
      <c r="E304">
        <f>'Paste Current Empower Data Here'!E304*1</f>
        <v>0</v>
      </c>
      <c r="F304">
        <f>'Paste Current Empower Data Here'!F304*1</f>
        <v>0</v>
      </c>
      <c r="G304">
        <f>'Paste Current Empower Data Here'!G304*1</f>
        <v>0</v>
      </c>
      <c r="H304">
        <f>'Paste Current Empower Data Here'!H304*1</f>
        <v>0</v>
      </c>
      <c r="I304">
        <f>'Paste Current Empower Data Here'!I304*1</f>
        <v>0</v>
      </c>
      <c r="K304" s="232">
        <f>B304</f>
        <v>0</v>
      </c>
      <c r="L304" s="232">
        <f>C304+SUM(D303:I303)</f>
        <v>0</v>
      </c>
      <c r="M304" s="232">
        <f>SUM(C304:D304)+SUM(E303:I303)</f>
        <v>0</v>
      </c>
      <c r="N304" s="232">
        <f>SUM(C304:E304)+SUM(F303:I303)</f>
        <v>0</v>
      </c>
      <c r="O304" s="232">
        <f>SUM(C304:F304)+SUM(G303:I303)</f>
        <v>0</v>
      </c>
      <c r="P304" s="232">
        <f>SUM(C304:G304)+SUM(H303:I303)</f>
        <v>0</v>
      </c>
      <c r="Q304" s="232">
        <f>SUM(C304:H304)+I303</f>
        <v>0</v>
      </c>
    </row>
    <row r="305" spans="1:17" x14ac:dyDescent="0.25">
      <c r="A305" s="129" t="str">
        <f>'Paste Current Empower Data Here'!A305</f>
        <v>Target Salary %</v>
      </c>
      <c r="B305">
        <f>'Paste Current Empower Data Here'!B305*1</f>
        <v>0</v>
      </c>
      <c r="C305">
        <f>'Paste Current Empower Data Here'!C305*1</f>
        <v>0</v>
      </c>
      <c r="D305">
        <f>'Paste Current Empower Data Here'!D305*1</f>
        <v>0</v>
      </c>
      <c r="E305">
        <f>'Paste Current Empower Data Here'!E305*1</f>
        <v>0</v>
      </c>
      <c r="F305">
        <f>'Paste Current Empower Data Here'!F305*1</f>
        <v>0</v>
      </c>
      <c r="G305">
        <f>'Paste Current Empower Data Here'!G305*1</f>
        <v>0</v>
      </c>
      <c r="H305">
        <f>'Paste Current Empower Data Here'!H305*1</f>
        <v>0</v>
      </c>
      <c r="I305">
        <f>'Paste Current Empower Data Here'!I305*1</f>
        <v>0</v>
      </c>
    </row>
    <row r="306" spans="1:17" x14ac:dyDescent="0.25">
      <c r="A306" s="129" t="str">
        <f>'Paste Current Empower Data Here'!A306</f>
        <v>Scheduled Salary %</v>
      </c>
      <c r="B306">
        <f>'Paste Current Empower Data Here'!B306*1</f>
        <v>0</v>
      </c>
      <c r="C306">
        <f>'Paste Current Empower Data Here'!C306*1</f>
        <v>0</v>
      </c>
      <c r="D306">
        <f>'Paste Current Empower Data Here'!D306*1</f>
        <v>0</v>
      </c>
      <c r="E306">
        <f>'Paste Current Empower Data Here'!E306*1</f>
        <v>0</v>
      </c>
      <c r="F306">
        <f>'Paste Current Empower Data Here'!F306*1</f>
        <v>0</v>
      </c>
      <c r="G306">
        <f>'Paste Current Empower Data Here'!G306*1</f>
        <v>0</v>
      </c>
      <c r="H306">
        <f>'Paste Current Empower Data Here'!H306*1</f>
        <v>0</v>
      </c>
      <c r="I306">
        <f>'Paste Current Empower Data Here'!I306*1</f>
        <v>0</v>
      </c>
    </row>
    <row r="307" spans="1:17" x14ac:dyDescent="0.25">
      <c r="A307" s="129" t="str">
        <f>'Paste Current Empower Data Here'!A307</f>
        <v>Calculated Salary %</v>
      </c>
      <c r="B307">
        <f>'Paste Current Empower Data Here'!B307*1</f>
        <v>0</v>
      </c>
      <c r="C307">
        <f>'Paste Current Empower Data Here'!C307*1</f>
        <v>0</v>
      </c>
      <c r="D307">
        <f>'Paste Current Empower Data Here'!D307*1</f>
        <v>0</v>
      </c>
      <c r="E307">
        <f>'Paste Current Empower Data Here'!E307*1</f>
        <v>0</v>
      </c>
      <c r="F307">
        <f>'Paste Current Empower Data Here'!F307*1</f>
        <v>0</v>
      </c>
      <c r="G307">
        <f>'Paste Current Empower Data Here'!G307*1</f>
        <v>0</v>
      </c>
      <c r="H307">
        <f>'Paste Current Empower Data Here'!H307*1</f>
        <v>0</v>
      </c>
      <c r="I307">
        <f>'Paste Current Empower Data Here'!I307*1</f>
        <v>0</v>
      </c>
    </row>
    <row r="308" spans="1:17" x14ac:dyDescent="0.25">
      <c r="A308" s="129" t="str">
        <f>'Paste Current Empower Data Here'!A308</f>
        <v>Target Wages</v>
      </c>
      <c r="B308">
        <f>'Paste Current Empower Data Here'!B308*1</f>
        <v>0</v>
      </c>
      <c r="C308">
        <f>'Paste Current Empower Data Here'!C308*1</f>
        <v>0</v>
      </c>
      <c r="D308">
        <f>'Paste Current Empower Data Here'!D308*1</f>
        <v>0</v>
      </c>
      <c r="E308">
        <f>'Paste Current Empower Data Here'!E308*1</f>
        <v>0</v>
      </c>
      <c r="F308">
        <f>'Paste Current Empower Data Here'!F308*1</f>
        <v>0</v>
      </c>
      <c r="G308">
        <f>'Paste Current Empower Data Here'!G308*1</f>
        <v>0</v>
      </c>
      <c r="H308">
        <f>'Paste Current Empower Data Here'!H308*1</f>
        <v>0</v>
      </c>
      <c r="I308">
        <f>'Paste Current Empower Data Here'!I308*1</f>
        <v>0</v>
      </c>
    </row>
    <row r="309" spans="1:17" x14ac:dyDescent="0.25">
      <c r="A309" s="129" t="str">
        <f>'Paste Current Empower Data Here'!A309</f>
        <v>Scheduled Wages</v>
      </c>
      <c r="B309">
        <f>'Paste Current Empower Data Here'!B309*1</f>
        <v>0</v>
      </c>
      <c r="C309">
        <f>'Paste Current Empower Data Here'!C309*1</f>
        <v>0</v>
      </c>
      <c r="D309">
        <f>'Paste Current Empower Data Here'!D309*1</f>
        <v>0</v>
      </c>
      <c r="E309">
        <f>'Paste Current Empower Data Here'!E309*1</f>
        <v>0</v>
      </c>
      <c r="F309">
        <f>'Paste Current Empower Data Here'!F309*1</f>
        <v>0</v>
      </c>
      <c r="G309">
        <f>'Paste Current Empower Data Here'!G309*1</f>
        <v>0</v>
      </c>
      <c r="H309">
        <f>'Paste Current Empower Data Here'!H309*1</f>
        <v>0</v>
      </c>
      <c r="I309">
        <f>'Paste Current Empower Data Here'!I309*1</f>
        <v>0</v>
      </c>
      <c r="K309" t="s">
        <v>31</v>
      </c>
      <c r="L309" t="s">
        <v>32</v>
      </c>
      <c r="M309" t="s">
        <v>143</v>
      </c>
      <c r="N309" t="s">
        <v>34</v>
      </c>
      <c r="O309" t="s">
        <v>35</v>
      </c>
      <c r="P309" t="s">
        <v>36</v>
      </c>
      <c r="Q309" t="s">
        <v>30</v>
      </c>
    </row>
    <row r="310" spans="1:17" x14ac:dyDescent="0.25">
      <c r="A310" s="129" t="str">
        <f>'Paste Current Empower Data Here'!A310</f>
        <v>Calculated Wages</v>
      </c>
      <c r="B310">
        <f>'Paste Current Empower Data Here'!B310*1</f>
        <v>0</v>
      </c>
      <c r="C310">
        <f>'Paste Current Empower Data Here'!C310*1</f>
        <v>0</v>
      </c>
      <c r="D310">
        <f>'Paste Current Empower Data Here'!D310*1</f>
        <v>0</v>
      </c>
      <c r="E310">
        <f>'Paste Current Empower Data Here'!E310*1</f>
        <v>0</v>
      </c>
      <c r="F310">
        <f>'Paste Current Empower Data Here'!F310*1</f>
        <v>0</v>
      </c>
      <c r="G310">
        <f>'Paste Current Empower Data Here'!G310*1</f>
        <v>0</v>
      </c>
      <c r="H310">
        <f>'Paste Current Empower Data Here'!H310*1</f>
        <v>0</v>
      </c>
      <c r="I310">
        <f>'Paste Current Empower Data Here'!I310*1</f>
        <v>0</v>
      </c>
      <c r="K310" s="417">
        <f>B310</f>
        <v>0</v>
      </c>
      <c r="L310">
        <f>C310+SUM(D309:I309)</f>
        <v>0</v>
      </c>
      <c r="M310">
        <f>SUM(C310:D310)+SUM(E309:I309)</f>
        <v>0</v>
      </c>
      <c r="N310">
        <f>SUM(C310:E310)+SUM(F309:I309)</f>
        <v>0</v>
      </c>
      <c r="O310">
        <f>SUM(C310:F310)+SUM(G309:I309)</f>
        <v>0</v>
      </c>
      <c r="P310">
        <f>SUM(C310:G310)+SUM(H309:I309)</f>
        <v>0</v>
      </c>
      <c r="Q310">
        <f>SUM(C310:H310)+I309</f>
        <v>0</v>
      </c>
    </row>
    <row r="311" spans="1:17" x14ac:dyDescent="0.25">
      <c r="A311" s="129" t="str">
        <f>'Paste Current Empower Data Here'!A311</f>
        <v>OT Hours</v>
      </c>
      <c r="B311">
        <f>'Paste Current Empower Data Here'!B311*1</f>
        <v>0</v>
      </c>
      <c r="C311">
        <f>'Paste Current Empower Data Here'!C311*1</f>
        <v>0</v>
      </c>
      <c r="D311">
        <f>'Paste Current Empower Data Here'!D311*1</f>
        <v>0</v>
      </c>
      <c r="E311">
        <f>'Paste Current Empower Data Here'!E311*1</f>
        <v>0</v>
      </c>
      <c r="F311">
        <f>'Paste Current Empower Data Here'!F311*1</f>
        <v>0</v>
      </c>
      <c r="G311">
        <f>'Paste Current Empower Data Here'!G311*1</f>
        <v>0</v>
      </c>
      <c r="H311">
        <f>'Paste Current Empower Data Here'!H311*1</f>
        <v>0</v>
      </c>
      <c r="I311">
        <f>'Paste Current Empower Data Here'!I311*1</f>
        <v>0</v>
      </c>
    </row>
    <row r="312" spans="1:17" x14ac:dyDescent="0.25">
      <c r="A312" s="129" t="str">
        <f>'Paste Current Empower Data Here'!A312</f>
        <v>OT Wages</v>
      </c>
      <c r="B312">
        <f>'Paste Current Empower Data Here'!B312*1</f>
        <v>0</v>
      </c>
      <c r="C312">
        <f>'Paste Current Empower Data Here'!C312*1</f>
        <v>0</v>
      </c>
      <c r="D312">
        <f>'Paste Current Empower Data Here'!D312*1</f>
        <v>0</v>
      </c>
      <c r="E312">
        <f>'Paste Current Empower Data Here'!E312*1</f>
        <v>0</v>
      </c>
      <c r="F312">
        <f>'Paste Current Empower Data Here'!F312*1</f>
        <v>0</v>
      </c>
      <c r="G312">
        <f>'Paste Current Empower Data Here'!G312*1</f>
        <v>0</v>
      </c>
      <c r="H312">
        <f>'Paste Current Empower Data Here'!H312*1</f>
        <v>0</v>
      </c>
      <c r="I312">
        <f>'Paste Current Empower Data Here'!I312*1</f>
        <v>0</v>
      </c>
    </row>
    <row r="313" spans="1:17" x14ac:dyDescent="0.25">
      <c r="A313" s="129" t="str">
        <f>'Paste Current Empower Data Here'!A313</f>
        <v>OT Salary %</v>
      </c>
      <c r="B313">
        <f>'Paste Current Empower Data Here'!B313*1</f>
        <v>0</v>
      </c>
      <c r="C313">
        <f>'Paste Current Empower Data Here'!C313*1</f>
        <v>0</v>
      </c>
      <c r="D313">
        <f>'Paste Current Empower Data Here'!D313*1</f>
        <v>0</v>
      </c>
      <c r="E313">
        <f>'Paste Current Empower Data Here'!E313*1</f>
        <v>0</v>
      </c>
      <c r="F313">
        <f>'Paste Current Empower Data Here'!F313*1</f>
        <v>0</v>
      </c>
      <c r="G313">
        <f>'Paste Current Empower Data Here'!G313*1</f>
        <v>0</v>
      </c>
      <c r="H313">
        <f>'Paste Current Empower Data Here'!H313*1</f>
        <v>0</v>
      </c>
      <c r="I313">
        <f>'Paste Current Empower Data Here'!I313*1</f>
        <v>0</v>
      </c>
    </row>
    <row r="314" spans="1:17" x14ac:dyDescent="0.25">
      <c r="A314" s="129" t="str">
        <f>'Paste Current Empower Data Here'!A314</f>
        <v>Customer Count</v>
      </c>
      <c r="B314">
        <f>'Paste Current Empower Data Here'!B314*1</f>
        <v>0</v>
      </c>
      <c r="C314">
        <f>'Paste Current Empower Data Here'!C314*1</f>
        <v>0</v>
      </c>
      <c r="D314">
        <f>'Paste Current Empower Data Here'!D314*1</f>
        <v>0</v>
      </c>
      <c r="E314">
        <f>'Paste Current Empower Data Here'!E314*1</f>
        <v>0</v>
      </c>
      <c r="F314">
        <f>'Paste Current Empower Data Here'!F314*1</f>
        <v>0</v>
      </c>
      <c r="G314">
        <f>'Paste Current Empower Data Here'!G314*1</f>
        <v>0</v>
      </c>
      <c r="H314">
        <f>'Paste Current Empower Data Here'!H314*1</f>
        <v>0</v>
      </c>
      <c r="I314">
        <f>'Paste Current Empower Data Here'!I314*1</f>
        <v>0</v>
      </c>
    </row>
    <row r="315" spans="1:17" x14ac:dyDescent="0.25">
      <c r="A315" s="129" t="str">
        <f>'Paste Current Empower Data Here'!A315</f>
        <v>LY Customer Count</v>
      </c>
      <c r="B315">
        <f>'Paste Current Empower Data Here'!B315*1</f>
        <v>0</v>
      </c>
      <c r="C315">
        <f>'Paste Current Empower Data Here'!C315*1</f>
        <v>0</v>
      </c>
      <c r="D315">
        <f>'Paste Current Empower Data Here'!D315*1</f>
        <v>0</v>
      </c>
      <c r="E315">
        <f>'Paste Current Empower Data Here'!E315*1</f>
        <v>0</v>
      </c>
      <c r="F315">
        <f>'Paste Current Empower Data Here'!F315*1</f>
        <v>0</v>
      </c>
      <c r="G315">
        <f>'Paste Current Empower Data Here'!G315*1</f>
        <v>0</v>
      </c>
      <c r="H315">
        <f>'Paste Current Empower Data Here'!H315*1</f>
        <v>0</v>
      </c>
      <c r="I315">
        <f>'Paste Current Empower Data Here'!I315*1</f>
        <v>0</v>
      </c>
    </row>
    <row r="316" spans="1:17" x14ac:dyDescent="0.25">
      <c r="A316" s="129">
        <f>'Paste Current Empower Data Here'!A316</f>
        <v>0</v>
      </c>
      <c r="B316">
        <f>'Paste Current Empower Data Here'!B316*1</f>
        <v>0</v>
      </c>
      <c r="C316">
        <f>'Paste Current Empower Data Here'!C316*1</f>
        <v>0</v>
      </c>
      <c r="D316">
        <f>'Paste Current Empower Data Here'!D316*1</f>
        <v>0</v>
      </c>
      <c r="E316">
        <f>'Paste Current Empower Data Here'!E316*1</f>
        <v>0</v>
      </c>
      <c r="F316">
        <f>'Paste Current Empower Data Here'!F316*1</f>
        <v>0</v>
      </c>
      <c r="G316">
        <f>'Paste Current Empower Data Here'!G316*1</f>
        <v>0</v>
      </c>
      <c r="H316">
        <f>'Paste Current Empower Data Here'!H316*1</f>
        <v>0</v>
      </c>
      <c r="I316">
        <f>'Paste Current Empower Data Here'!I316*1</f>
        <v>0</v>
      </c>
    </row>
    <row r="317" spans="1:17" x14ac:dyDescent="0.25">
      <c r="A317" s="129" t="str">
        <f>'Paste Current Empower Data Here'!A317</f>
        <v>347 FE Admin</v>
      </c>
      <c r="B317">
        <f>'Paste Current Empower Data Here'!B317*1</f>
        <v>0</v>
      </c>
      <c r="C317">
        <f>'Paste Current Empower Data Here'!C317*1</f>
        <v>0</v>
      </c>
      <c r="D317">
        <f>'Paste Current Empower Data Here'!D317*1</f>
        <v>0</v>
      </c>
      <c r="E317">
        <f>'Paste Current Empower Data Here'!E317*1</f>
        <v>0</v>
      </c>
      <c r="F317">
        <f>'Paste Current Empower Data Here'!F317*1</f>
        <v>0</v>
      </c>
      <c r="G317">
        <f>'Paste Current Empower Data Here'!G317*1</f>
        <v>0</v>
      </c>
      <c r="H317">
        <f>'Paste Current Empower Data Here'!H317*1</f>
        <v>0</v>
      </c>
      <c r="I317">
        <f>'Paste Current Empower Data Here'!I317*1</f>
        <v>0</v>
      </c>
    </row>
    <row r="318" spans="1:17" x14ac:dyDescent="0.25">
      <c r="A318" s="129" t="str">
        <f>'Paste Current Empower Data Here'!A318</f>
        <v>System Frc Sales</v>
      </c>
      <c r="B318">
        <f>'Paste Current Empower Data Here'!B318*1</f>
        <v>0</v>
      </c>
      <c r="C318">
        <f>'Paste Current Empower Data Here'!C318*1</f>
        <v>0</v>
      </c>
      <c r="D318">
        <f>'Paste Current Empower Data Here'!D318*1</f>
        <v>0</v>
      </c>
      <c r="E318">
        <f>'Paste Current Empower Data Here'!E318*1</f>
        <v>0</v>
      </c>
      <c r="F318">
        <f>'Paste Current Empower Data Here'!F318*1</f>
        <v>0</v>
      </c>
      <c r="G318">
        <f>'Paste Current Empower Data Here'!G318*1</f>
        <v>0</v>
      </c>
      <c r="H318">
        <f>'Paste Current Empower Data Here'!H318*1</f>
        <v>0</v>
      </c>
      <c r="I318">
        <f>'Paste Current Empower Data Here'!I318*1</f>
        <v>0</v>
      </c>
    </row>
    <row r="319" spans="1:17" x14ac:dyDescent="0.25">
      <c r="A319" s="129" t="str">
        <f>'Paste Current Empower Data Here'!A319</f>
        <v>Target Sales</v>
      </c>
      <c r="B319">
        <f>'Paste Current Empower Data Here'!B319*1</f>
        <v>0</v>
      </c>
      <c r="C319">
        <f>'Paste Current Empower Data Here'!C319*1</f>
        <v>0</v>
      </c>
      <c r="D319">
        <f>'Paste Current Empower Data Here'!D319*1</f>
        <v>0</v>
      </c>
      <c r="E319">
        <f>'Paste Current Empower Data Here'!E319*1</f>
        <v>0</v>
      </c>
      <c r="F319">
        <f>'Paste Current Empower Data Here'!F319*1</f>
        <v>0</v>
      </c>
      <c r="G319">
        <f>'Paste Current Empower Data Here'!G319*1</f>
        <v>0</v>
      </c>
      <c r="H319">
        <f>'Paste Current Empower Data Here'!H319*1</f>
        <v>0</v>
      </c>
      <c r="I319">
        <f>'Paste Current Empower Data Here'!I319*1</f>
        <v>0</v>
      </c>
      <c r="K319" t="s">
        <v>31</v>
      </c>
      <c r="L319" t="s">
        <v>32</v>
      </c>
      <c r="M319" t="s">
        <v>143</v>
      </c>
      <c r="N319" t="s">
        <v>34</v>
      </c>
      <c r="O319" t="s">
        <v>35</v>
      </c>
      <c r="P319" t="s">
        <v>36</v>
      </c>
      <c r="Q319" t="s">
        <v>30</v>
      </c>
    </row>
    <row r="320" spans="1:17" x14ac:dyDescent="0.25">
      <c r="A320" s="129" t="str">
        <f>'Paste Current Empower Data Here'!A320</f>
        <v>Actual Sales</v>
      </c>
      <c r="B320">
        <f>'Paste Current Empower Data Here'!B320*1</f>
        <v>0</v>
      </c>
      <c r="C320">
        <f>'Paste Current Empower Data Here'!C320*1</f>
        <v>0</v>
      </c>
      <c r="D320">
        <f>'Paste Current Empower Data Here'!D320*1</f>
        <v>0</v>
      </c>
      <c r="E320">
        <f>'Paste Current Empower Data Here'!E320*1</f>
        <v>0</v>
      </c>
      <c r="F320">
        <f>'Paste Current Empower Data Here'!F320*1</f>
        <v>0</v>
      </c>
      <c r="G320">
        <f>'Paste Current Empower Data Here'!G320*1</f>
        <v>0</v>
      </c>
      <c r="H320">
        <f>'Paste Current Empower Data Here'!H320*1</f>
        <v>0</v>
      </c>
      <c r="I320">
        <f>'Paste Current Empower Data Here'!I320*1</f>
        <v>0</v>
      </c>
      <c r="K320">
        <f>B320</f>
        <v>0</v>
      </c>
      <c r="L320">
        <f>C320+SUM(D319:I319)</f>
        <v>0</v>
      </c>
      <c r="M320">
        <f>SUM(C320:D320)+SUM(E319:I319)</f>
        <v>0</v>
      </c>
      <c r="N320">
        <f>SUM(C320:E320)+SUM(F319:I319)</f>
        <v>0</v>
      </c>
      <c r="O320">
        <f>SUM(C320:F320)+SUM(G319:I319)</f>
        <v>0</v>
      </c>
      <c r="P320">
        <f>SUM(C320:G320)+SUM(H319:I319)</f>
        <v>0</v>
      </c>
      <c r="Q320">
        <f>SUM(C320:H320)+I319</f>
        <v>0</v>
      </c>
    </row>
    <row r="321" spans="1:17" x14ac:dyDescent="0.25">
      <c r="A321" s="129" t="str">
        <f>'Paste Current Empower Data Here'!A321</f>
        <v>Last Year Sales</v>
      </c>
      <c r="B321">
        <f>'Paste Current Empower Data Here'!B321*1</f>
        <v>0</v>
      </c>
      <c r="C321">
        <f>'Paste Current Empower Data Here'!C321*1</f>
        <v>0</v>
      </c>
      <c r="D321">
        <f>'Paste Current Empower Data Here'!D321*1</f>
        <v>0</v>
      </c>
      <c r="E321">
        <f>'Paste Current Empower Data Here'!E321*1</f>
        <v>0</v>
      </c>
      <c r="F321">
        <f>'Paste Current Empower Data Here'!F321*1</f>
        <v>0</v>
      </c>
      <c r="G321">
        <f>'Paste Current Empower Data Here'!G321*1</f>
        <v>0</v>
      </c>
      <c r="H321">
        <f>'Paste Current Empower Data Here'!H321*1</f>
        <v>0</v>
      </c>
      <c r="I321">
        <f>'Paste Current Empower Data Here'!I321*1</f>
        <v>0</v>
      </c>
    </row>
    <row r="322" spans="1:17" x14ac:dyDescent="0.25">
      <c r="A322" s="129" t="str">
        <f>'Paste Current Empower Data Here'!A322</f>
        <v>Act vs LY Sales %</v>
      </c>
      <c r="B322">
        <f>'Paste Current Empower Data Here'!B322*1</f>
        <v>0</v>
      </c>
      <c r="C322">
        <f>'Paste Current Empower Data Here'!C322*1</f>
        <v>0</v>
      </c>
      <c r="D322">
        <f>'Paste Current Empower Data Here'!D322*1</f>
        <v>0</v>
      </c>
      <c r="E322">
        <f>'Paste Current Empower Data Here'!E322*1</f>
        <v>0</v>
      </c>
      <c r="F322">
        <f>'Paste Current Empower Data Here'!F322*1</f>
        <v>0</v>
      </c>
      <c r="G322">
        <f>'Paste Current Empower Data Here'!G322*1</f>
        <v>0</v>
      </c>
      <c r="H322">
        <f>'Paste Current Empower Data Here'!H322*1</f>
        <v>0</v>
      </c>
      <c r="I322">
        <f>'Paste Current Empower Data Here'!I322*1</f>
        <v>0</v>
      </c>
    </row>
    <row r="323" spans="1:17" x14ac:dyDescent="0.25">
      <c r="A323" s="129" t="str">
        <f>'Paste Current Empower Data Here'!A323</f>
        <v>Target Hours</v>
      </c>
      <c r="B323">
        <f>'Paste Current Empower Data Here'!B323*1</f>
        <v>355</v>
      </c>
      <c r="C323">
        <f>'Paste Current Empower Data Here'!C323*1</f>
        <v>54</v>
      </c>
      <c r="D323">
        <f>'Paste Current Empower Data Here'!D323*1</f>
        <v>50</v>
      </c>
      <c r="E323">
        <f>'Paste Current Empower Data Here'!E323*1</f>
        <v>49</v>
      </c>
      <c r="F323">
        <f>'Paste Current Empower Data Here'!F323*1</f>
        <v>49</v>
      </c>
      <c r="G323">
        <f>'Paste Current Empower Data Here'!G323*1</f>
        <v>50</v>
      </c>
      <c r="H323">
        <f>'Paste Current Empower Data Here'!H323*1</f>
        <v>51</v>
      </c>
      <c r="I323">
        <f>'Paste Current Empower Data Here'!I323*1</f>
        <v>53</v>
      </c>
    </row>
    <row r="324" spans="1:17" x14ac:dyDescent="0.25">
      <c r="A324" s="129" t="str">
        <f>'Paste Current Empower Data Here'!A324</f>
        <v>Scheduled Hours</v>
      </c>
      <c r="B324">
        <f>'Paste Current Empower Data Here'!B324*1</f>
        <v>356</v>
      </c>
      <c r="C324">
        <f>'Paste Current Empower Data Here'!C324*1</f>
        <v>38</v>
      </c>
      <c r="D324">
        <f>'Paste Current Empower Data Here'!D324*1</f>
        <v>51</v>
      </c>
      <c r="E324">
        <f>'Paste Current Empower Data Here'!E324*1</f>
        <v>53</v>
      </c>
      <c r="F324">
        <f>'Paste Current Empower Data Here'!F324*1</f>
        <v>73</v>
      </c>
      <c r="G324">
        <f>'Paste Current Empower Data Here'!G324*1</f>
        <v>48</v>
      </c>
      <c r="H324">
        <f>'Paste Current Empower Data Here'!H324*1</f>
        <v>48</v>
      </c>
      <c r="I324">
        <f>'Paste Current Empower Data Here'!I324*1</f>
        <v>47</v>
      </c>
      <c r="K324" t="s">
        <v>31</v>
      </c>
      <c r="L324" t="s">
        <v>32</v>
      </c>
      <c r="M324" t="s">
        <v>143</v>
      </c>
      <c r="N324" t="s">
        <v>34</v>
      </c>
      <c r="O324" t="s">
        <v>35</v>
      </c>
      <c r="P324" t="s">
        <v>36</v>
      </c>
      <c r="Q324" t="s">
        <v>30</v>
      </c>
    </row>
    <row r="325" spans="1:17" x14ac:dyDescent="0.25">
      <c r="A325" s="129" t="str">
        <f>'Paste Current Empower Data Here'!A325</f>
        <v>Calculated Hours</v>
      </c>
      <c r="B325">
        <f>'Paste Current Empower Data Here'!B325*1</f>
        <v>13</v>
      </c>
      <c r="C325">
        <f>'Paste Current Empower Data Here'!C325*1</f>
        <v>13</v>
      </c>
      <c r="D325">
        <f>'Paste Current Empower Data Here'!D325*1</f>
        <v>0</v>
      </c>
      <c r="E325">
        <f>'Paste Current Empower Data Here'!E325*1</f>
        <v>0</v>
      </c>
      <c r="F325">
        <f>'Paste Current Empower Data Here'!F325*1</f>
        <v>0</v>
      </c>
      <c r="G325">
        <f>'Paste Current Empower Data Here'!G325*1</f>
        <v>0</v>
      </c>
      <c r="H325">
        <f>'Paste Current Empower Data Here'!H325*1</f>
        <v>0</v>
      </c>
      <c r="I325">
        <f>'Paste Current Empower Data Here'!I325*1</f>
        <v>0</v>
      </c>
      <c r="K325" s="232">
        <f>B325</f>
        <v>13</v>
      </c>
      <c r="L325" s="232">
        <f>C325+SUM(D324:I324)</f>
        <v>333</v>
      </c>
      <c r="M325" s="232">
        <f>SUM(C325:D325)+SUM(E324:I324)</f>
        <v>282</v>
      </c>
      <c r="N325" s="232">
        <f>SUM(C325:E325)+SUM(F324:I324)</f>
        <v>229</v>
      </c>
      <c r="O325" s="232">
        <f>SUM(C325:F325)+SUM(G324:I324)</f>
        <v>156</v>
      </c>
      <c r="P325" s="232">
        <f>SUM(C325:G325)+SUM(H324:I324)</f>
        <v>108</v>
      </c>
      <c r="Q325" s="232">
        <f>SUM(C325:H325)+I324</f>
        <v>60</v>
      </c>
    </row>
    <row r="326" spans="1:17" x14ac:dyDescent="0.25">
      <c r="A326" s="129" t="str">
        <f>'Paste Current Empower Data Here'!A326</f>
        <v>Target Salary %</v>
      </c>
      <c r="B326">
        <f>'Paste Current Empower Data Here'!B326*1</f>
        <v>0</v>
      </c>
      <c r="C326">
        <f>'Paste Current Empower Data Here'!C326*1</f>
        <v>0</v>
      </c>
      <c r="D326">
        <f>'Paste Current Empower Data Here'!D326*1</f>
        <v>0</v>
      </c>
      <c r="E326">
        <f>'Paste Current Empower Data Here'!E326*1</f>
        <v>0</v>
      </c>
      <c r="F326">
        <f>'Paste Current Empower Data Here'!F326*1</f>
        <v>0</v>
      </c>
      <c r="G326">
        <f>'Paste Current Empower Data Here'!G326*1</f>
        <v>0</v>
      </c>
      <c r="H326">
        <f>'Paste Current Empower Data Here'!H326*1</f>
        <v>0</v>
      </c>
      <c r="I326">
        <f>'Paste Current Empower Data Here'!I326*1</f>
        <v>0</v>
      </c>
    </row>
    <row r="327" spans="1:17" x14ac:dyDescent="0.25">
      <c r="A327" s="129" t="str">
        <f>'Paste Current Empower Data Here'!A327</f>
        <v>Scheduled Salary %</v>
      </c>
      <c r="B327">
        <f>'Paste Current Empower Data Here'!B327*1</f>
        <v>0</v>
      </c>
      <c r="C327">
        <f>'Paste Current Empower Data Here'!C327*1</f>
        <v>0</v>
      </c>
      <c r="D327">
        <f>'Paste Current Empower Data Here'!D327*1</f>
        <v>0</v>
      </c>
      <c r="E327">
        <f>'Paste Current Empower Data Here'!E327*1</f>
        <v>0</v>
      </c>
      <c r="F327">
        <f>'Paste Current Empower Data Here'!F327*1</f>
        <v>0</v>
      </c>
      <c r="G327">
        <f>'Paste Current Empower Data Here'!G327*1</f>
        <v>0</v>
      </c>
      <c r="H327">
        <f>'Paste Current Empower Data Here'!H327*1</f>
        <v>0</v>
      </c>
      <c r="I327">
        <f>'Paste Current Empower Data Here'!I327*1</f>
        <v>0</v>
      </c>
    </row>
    <row r="328" spans="1:17" x14ac:dyDescent="0.25">
      <c r="A328" s="129" t="str">
        <f>'Paste Current Empower Data Here'!A328</f>
        <v>Calculated Salary %</v>
      </c>
      <c r="B328">
        <f>'Paste Current Empower Data Here'!B328*1</f>
        <v>0</v>
      </c>
      <c r="C328">
        <f>'Paste Current Empower Data Here'!C328*1</f>
        <v>0</v>
      </c>
      <c r="D328">
        <f>'Paste Current Empower Data Here'!D328*1</f>
        <v>0</v>
      </c>
      <c r="E328">
        <f>'Paste Current Empower Data Here'!E328*1</f>
        <v>0</v>
      </c>
      <c r="F328">
        <f>'Paste Current Empower Data Here'!F328*1</f>
        <v>0</v>
      </c>
      <c r="G328">
        <f>'Paste Current Empower Data Here'!G328*1</f>
        <v>0</v>
      </c>
      <c r="H328">
        <f>'Paste Current Empower Data Here'!H328*1</f>
        <v>0</v>
      </c>
      <c r="I328">
        <f>'Paste Current Empower Data Here'!I328*1</f>
        <v>0</v>
      </c>
    </row>
    <row r="329" spans="1:17" x14ac:dyDescent="0.25">
      <c r="A329" s="129" t="str">
        <f>'Paste Current Empower Data Here'!A329</f>
        <v>Target Wages</v>
      </c>
      <c r="B329">
        <f>'Paste Current Empower Data Here'!B329*1</f>
        <v>9110</v>
      </c>
      <c r="C329">
        <f>'Paste Current Empower Data Here'!C329*1</f>
        <v>1380</v>
      </c>
      <c r="D329">
        <f>'Paste Current Empower Data Here'!D329*1</f>
        <v>1278</v>
      </c>
      <c r="E329">
        <f>'Paste Current Empower Data Here'!E329*1</f>
        <v>1245</v>
      </c>
      <c r="F329">
        <f>'Paste Current Empower Data Here'!F329*1</f>
        <v>1258</v>
      </c>
      <c r="G329">
        <f>'Paste Current Empower Data Here'!G329*1</f>
        <v>1284</v>
      </c>
      <c r="H329">
        <f>'Paste Current Empower Data Here'!H329*1</f>
        <v>1310</v>
      </c>
      <c r="I329">
        <f>'Paste Current Empower Data Here'!I329*1</f>
        <v>1355</v>
      </c>
    </row>
    <row r="330" spans="1:17" x14ac:dyDescent="0.25">
      <c r="A330" s="129" t="str">
        <f>'Paste Current Empower Data Here'!A330</f>
        <v>Scheduled Wages</v>
      </c>
      <c r="B330">
        <f>'Paste Current Empower Data Here'!B330*1</f>
        <v>7825</v>
      </c>
      <c r="C330">
        <f>'Paste Current Empower Data Here'!C330*1</f>
        <v>886</v>
      </c>
      <c r="D330">
        <f>'Paste Current Empower Data Here'!D330*1</f>
        <v>1112</v>
      </c>
      <c r="E330">
        <f>'Paste Current Empower Data Here'!E330*1</f>
        <v>1199</v>
      </c>
      <c r="F330">
        <f>'Paste Current Empower Data Here'!F330*1</f>
        <v>1566</v>
      </c>
      <c r="G330">
        <f>'Paste Current Empower Data Here'!G330*1</f>
        <v>981</v>
      </c>
      <c r="H330">
        <f>'Paste Current Empower Data Here'!H330*1</f>
        <v>1047</v>
      </c>
      <c r="I330">
        <f>'Paste Current Empower Data Here'!I330*1</f>
        <v>1033</v>
      </c>
      <c r="K330" t="s">
        <v>31</v>
      </c>
      <c r="L330" t="s">
        <v>32</v>
      </c>
      <c r="M330" t="s">
        <v>143</v>
      </c>
      <c r="N330" t="s">
        <v>34</v>
      </c>
      <c r="O330" t="s">
        <v>35</v>
      </c>
      <c r="P330" t="s">
        <v>36</v>
      </c>
      <c r="Q330" t="s">
        <v>30</v>
      </c>
    </row>
    <row r="331" spans="1:17" x14ac:dyDescent="0.25">
      <c r="A331" s="129" t="str">
        <f>'Paste Current Empower Data Here'!A331</f>
        <v>Calculated Wages</v>
      </c>
      <c r="B331">
        <f>'Paste Current Empower Data Here'!B331*1</f>
        <v>334</v>
      </c>
      <c r="C331">
        <f>'Paste Current Empower Data Here'!C331*1</f>
        <v>334</v>
      </c>
      <c r="D331">
        <f>'Paste Current Empower Data Here'!D331*1</f>
        <v>0</v>
      </c>
      <c r="E331">
        <f>'Paste Current Empower Data Here'!E331*1</f>
        <v>0</v>
      </c>
      <c r="F331">
        <f>'Paste Current Empower Data Here'!F331*1</f>
        <v>0</v>
      </c>
      <c r="G331">
        <f>'Paste Current Empower Data Here'!G331*1</f>
        <v>0</v>
      </c>
      <c r="H331">
        <f>'Paste Current Empower Data Here'!H331*1</f>
        <v>0</v>
      </c>
      <c r="I331">
        <f>'Paste Current Empower Data Here'!I331*1</f>
        <v>0</v>
      </c>
      <c r="K331" s="417">
        <f>B331</f>
        <v>334</v>
      </c>
      <c r="L331">
        <f>C331+SUM(D330:I330)</f>
        <v>7272</v>
      </c>
      <c r="M331">
        <f>SUM(C331:D331)+SUM(E330:I330)</f>
        <v>6160</v>
      </c>
      <c r="N331">
        <f>SUM(C331:E331)+SUM(F330:I330)</f>
        <v>4961</v>
      </c>
      <c r="O331">
        <f>SUM(C331:F331)+SUM(G330:I330)</f>
        <v>3395</v>
      </c>
      <c r="P331">
        <f>SUM(C331:G331)+SUM(H330:I330)</f>
        <v>2414</v>
      </c>
      <c r="Q331">
        <f>SUM(C331:H331)+I330</f>
        <v>1367</v>
      </c>
    </row>
    <row r="332" spans="1:17" x14ac:dyDescent="0.25">
      <c r="A332" s="129" t="str">
        <f>'Paste Current Empower Data Here'!A332</f>
        <v>OT Hours</v>
      </c>
      <c r="B332">
        <f>'Paste Current Empower Data Here'!B332*1</f>
        <v>0</v>
      </c>
      <c r="C332">
        <f>'Paste Current Empower Data Here'!C332*1</f>
        <v>0</v>
      </c>
      <c r="D332">
        <f>'Paste Current Empower Data Here'!D332*1</f>
        <v>0</v>
      </c>
      <c r="E332">
        <f>'Paste Current Empower Data Here'!E332*1</f>
        <v>0</v>
      </c>
      <c r="F332">
        <f>'Paste Current Empower Data Here'!F332*1</f>
        <v>0</v>
      </c>
      <c r="G332">
        <f>'Paste Current Empower Data Here'!G332*1</f>
        <v>0</v>
      </c>
      <c r="H332">
        <f>'Paste Current Empower Data Here'!H332*1</f>
        <v>0</v>
      </c>
      <c r="I332">
        <f>'Paste Current Empower Data Here'!I332*1</f>
        <v>0</v>
      </c>
    </row>
    <row r="333" spans="1:17" x14ac:dyDescent="0.25">
      <c r="A333" s="129" t="str">
        <f>'Paste Current Empower Data Here'!A333</f>
        <v>OT Wages</v>
      </c>
      <c r="B333">
        <f>'Paste Current Empower Data Here'!B333*1</f>
        <v>0</v>
      </c>
      <c r="C333">
        <f>'Paste Current Empower Data Here'!C333*1</f>
        <v>0</v>
      </c>
      <c r="D333">
        <f>'Paste Current Empower Data Here'!D333*1</f>
        <v>0</v>
      </c>
      <c r="E333">
        <f>'Paste Current Empower Data Here'!E333*1</f>
        <v>0</v>
      </c>
      <c r="F333">
        <f>'Paste Current Empower Data Here'!F333*1</f>
        <v>0</v>
      </c>
      <c r="G333">
        <f>'Paste Current Empower Data Here'!G333*1</f>
        <v>0</v>
      </c>
      <c r="H333">
        <f>'Paste Current Empower Data Here'!H333*1</f>
        <v>0</v>
      </c>
      <c r="I333">
        <f>'Paste Current Empower Data Here'!I333*1</f>
        <v>0</v>
      </c>
    </row>
    <row r="334" spans="1:17" x14ac:dyDescent="0.25">
      <c r="A334" s="129" t="str">
        <f>'Paste Current Empower Data Here'!A334</f>
        <v>OT Salary %</v>
      </c>
      <c r="B334">
        <f>'Paste Current Empower Data Here'!B334*1</f>
        <v>0</v>
      </c>
      <c r="C334">
        <f>'Paste Current Empower Data Here'!C334*1</f>
        <v>0</v>
      </c>
      <c r="D334">
        <f>'Paste Current Empower Data Here'!D334*1</f>
        <v>0</v>
      </c>
      <c r="E334">
        <f>'Paste Current Empower Data Here'!E334*1</f>
        <v>0</v>
      </c>
      <c r="F334">
        <f>'Paste Current Empower Data Here'!F334*1</f>
        <v>0</v>
      </c>
      <c r="G334">
        <f>'Paste Current Empower Data Here'!G334*1</f>
        <v>0</v>
      </c>
      <c r="H334">
        <f>'Paste Current Empower Data Here'!H334*1</f>
        <v>0</v>
      </c>
      <c r="I334">
        <f>'Paste Current Empower Data Here'!I334*1</f>
        <v>0</v>
      </c>
    </row>
    <row r="335" spans="1:17" x14ac:dyDescent="0.25">
      <c r="A335" s="129" t="str">
        <f>'Paste Current Empower Data Here'!A335</f>
        <v>Customer Count</v>
      </c>
      <c r="B335">
        <f>'Paste Current Empower Data Here'!B335*1</f>
        <v>115</v>
      </c>
      <c r="C335">
        <f>'Paste Current Empower Data Here'!C335*1</f>
        <v>115</v>
      </c>
      <c r="D335">
        <f>'Paste Current Empower Data Here'!D335*1</f>
        <v>0</v>
      </c>
      <c r="E335">
        <f>'Paste Current Empower Data Here'!E335*1</f>
        <v>0</v>
      </c>
      <c r="F335">
        <f>'Paste Current Empower Data Here'!F335*1</f>
        <v>0</v>
      </c>
      <c r="G335">
        <f>'Paste Current Empower Data Here'!G335*1</f>
        <v>0</v>
      </c>
      <c r="H335">
        <f>'Paste Current Empower Data Here'!H335*1</f>
        <v>0</v>
      </c>
      <c r="I335">
        <f>'Paste Current Empower Data Here'!I335*1</f>
        <v>0</v>
      </c>
    </row>
    <row r="336" spans="1:17" x14ac:dyDescent="0.25">
      <c r="A336" s="129" t="str">
        <f>'Paste Current Empower Data Here'!A336</f>
        <v>LY Customer Count</v>
      </c>
      <c r="B336">
        <f>'Paste Current Empower Data Here'!B336*1</f>
        <v>0</v>
      </c>
      <c r="C336">
        <f>'Paste Current Empower Data Here'!C336*1</f>
        <v>0</v>
      </c>
      <c r="D336">
        <f>'Paste Current Empower Data Here'!D336*1</f>
        <v>0</v>
      </c>
      <c r="E336">
        <f>'Paste Current Empower Data Here'!E336*1</f>
        <v>0</v>
      </c>
      <c r="F336">
        <f>'Paste Current Empower Data Here'!F336*1</f>
        <v>0</v>
      </c>
      <c r="G336">
        <f>'Paste Current Empower Data Here'!G336*1</f>
        <v>0</v>
      </c>
      <c r="H336">
        <f>'Paste Current Empower Data Here'!H336*1</f>
        <v>0</v>
      </c>
      <c r="I336">
        <f>'Paste Current Empower Data Here'!I336*1</f>
        <v>0</v>
      </c>
    </row>
    <row r="337" spans="1:17" x14ac:dyDescent="0.25">
      <c r="A337" s="129">
        <f>'Paste Current Empower Data Here'!A337</f>
        <v>0</v>
      </c>
      <c r="B337">
        <f>'Paste Current Empower Data Here'!B337*1</f>
        <v>0</v>
      </c>
      <c r="C337">
        <f>'Paste Current Empower Data Here'!C337*1</f>
        <v>0</v>
      </c>
      <c r="D337">
        <f>'Paste Current Empower Data Here'!D337*1</f>
        <v>0</v>
      </c>
      <c r="E337">
        <f>'Paste Current Empower Data Here'!E337*1</f>
        <v>0</v>
      </c>
      <c r="F337">
        <f>'Paste Current Empower Data Here'!F337*1</f>
        <v>0</v>
      </c>
      <c r="G337">
        <f>'Paste Current Empower Data Here'!G337*1</f>
        <v>0</v>
      </c>
      <c r="H337">
        <f>'Paste Current Empower Data Here'!H337*1</f>
        <v>0</v>
      </c>
      <c r="I337">
        <f>'Paste Current Empower Data Here'!I337*1</f>
        <v>0</v>
      </c>
    </row>
    <row r="338" spans="1:17" x14ac:dyDescent="0.25">
      <c r="A338" s="129" t="str">
        <f>'Paste Current Empower Data Here'!A338</f>
        <v>347 FE Service</v>
      </c>
      <c r="B338">
        <f>'Paste Current Empower Data Here'!B338*1</f>
        <v>0</v>
      </c>
      <c r="C338">
        <f>'Paste Current Empower Data Here'!C338*1</f>
        <v>0</v>
      </c>
      <c r="D338">
        <f>'Paste Current Empower Data Here'!D338*1</f>
        <v>0</v>
      </c>
      <c r="E338">
        <f>'Paste Current Empower Data Here'!E338*1</f>
        <v>0</v>
      </c>
      <c r="F338">
        <f>'Paste Current Empower Data Here'!F338*1</f>
        <v>0</v>
      </c>
      <c r="G338">
        <f>'Paste Current Empower Data Here'!G338*1</f>
        <v>0</v>
      </c>
      <c r="H338">
        <f>'Paste Current Empower Data Here'!H338*1</f>
        <v>0</v>
      </c>
      <c r="I338">
        <f>'Paste Current Empower Data Here'!I338*1</f>
        <v>0</v>
      </c>
    </row>
    <row r="339" spans="1:17" x14ac:dyDescent="0.25">
      <c r="A339" s="129" t="str">
        <f>'Paste Current Empower Data Here'!A339</f>
        <v>System Frc Sales</v>
      </c>
      <c r="B339">
        <f>'Paste Current Empower Data Here'!B339*1</f>
        <v>0</v>
      </c>
      <c r="C339">
        <f>'Paste Current Empower Data Here'!C339*1</f>
        <v>0</v>
      </c>
      <c r="D339">
        <f>'Paste Current Empower Data Here'!D339*1</f>
        <v>0</v>
      </c>
      <c r="E339">
        <f>'Paste Current Empower Data Here'!E339*1</f>
        <v>0</v>
      </c>
      <c r="F339">
        <f>'Paste Current Empower Data Here'!F339*1</f>
        <v>0</v>
      </c>
      <c r="G339">
        <f>'Paste Current Empower Data Here'!G339*1</f>
        <v>0</v>
      </c>
      <c r="H339">
        <f>'Paste Current Empower Data Here'!H339*1</f>
        <v>0</v>
      </c>
      <c r="I339">
        <f>'Paste Current Empower Data Here'!I339*1</f>
        <v>0</v>
      </c>
    </row>
    <row r="340" spans="1:17" x14ac:dyDescent="0.25">
      <c r="A340" s="129" t="str">
        <f>'Paste Current Empower Data Here'!A340</f>
        <v>Target Sales</v>
      </c>
      <c r="B340">
        <f>'Paste Current Empower Data Here'!B340*1</f>
        <v>0</v>
      </c>
      <c r="C340">
        <f>'Paste Current Empower Data Here'!C340*1</f>
        <v>0</v>
      </c>
      <c r="D340">
        <f>'Paste Current Empower Data Here'!D340*1</f>
        <v>0</v>
      </c>
      <c r="E340">
        <f>'Paste Current Empower Data Here'!E340*1</f>
        <v>0</v>
      </c>
      <c r="F340">
        <f>'Paste Current Empower Data Here'!F340*1</f>
        <v>0</v>
      </c>
      <c r="G340">
        <f>'Paste Current Empower Data Here'!G340*1</f>
        <v>0</v>
      </c>
      <c r="H340">
        <f>'Paste Current Empower Data Here'!H340*1</f>
        <v>0</v>
      </c>
      <c r="I340">
        <f>'Paste Current Empower Data Here'!I340*1</f>
        <v>0</v>
      </c>
      <c r="K340" t="s">
        <v>31</v>
      </c>
      <c r="L340" t="s">
        <v>32</v>
      </c>
      <c r="M340" t="s">
        <v>143</v>
      </c>
      <c r="N340" t="s">
        <v>34</v>
      </c>
      <c r="O340" t="s">
        <v>35</v>
      </c>
      <c r="P340" t="s">
        <v>36</v>
      </c>
      <c r="Q340" t="s">
        <v>30</v>
      </c>
    </row>
    <row r="341" spans="1:17" x14ac:dyDescent="0.25">
      <c r="A341" s="129" t="str">
        <f>'Paste Current Empower Data Here'!A341</f>
        <v>Actual Sales</v>
      </c>
      <c r="B341">
        <f>'Paste Current Empower Data Here'!B341*1</f>
        <v>0</v>
      </c>
      <c r="C341">
        <f>'Paste Current Empower Data Here'!C341*1</f>
        <v>0</v>
      </c>
      <c r="D341">
        <f>'Paste Current Empower Data Here'!D341*1</f>
        <v>0</v>
      </c>
      <c r="E341">
        <f>'Paste Current Empower Data Here'!E341*1</f>
        <v>0</v>
      </c>
      <c r="F341">
        <f>'Paste Current Empower Data Here'!F341*1</f>
        <v>0</v>
      </c>
      <c r="G341">
        <f>'Paste Current Empower Data Here'!G341*1</f>
        <v>0</v>
      </c>
      <c r="H341">
        <f>'Paste Current Empower Data Here'!H341*1</f>
        <v>0</v>
      </c>
      <c r="I341">
        <f>'Paste Current Empower Data Here'!I341*1</f>
        <v>0</v>
      </c>
      <c r="K341">
        <f>B341</f>
        <v>0</v>
      </c>
      <c r="L341">
        <f>C341+SUM(D340:I340)</f>
        <v>0</v>
      </c>
      <c r="M341">
        <f>SUM(C341:D341)+SUM(E340:I340)</f>
        <v>0</v>
      </c>
      <c r="N341">
        <f>SUM(C341:E341)+SUM(F340:I340)</f>
        <v>0</v>
      </c>
      <c r="O341">
        <f>SUM(C341:F341)+SUM(G340:I340)</f>
        <v>0</v>
      </c>
      <c r="P341">
        <f>SUM(C341:G341)+SUM(H340:I340)</f>
        <v>0</v>
      </c>
      <c r="Q341">
        <f>SUM(C341:H341)+I340</f>
        <v>0</v>
      </c>
    </row>
    <row r="342" spans="1:17" x14ac:dyDescent="0.25">
      <c r="A342" s="129" t="str">
        <f>'Paste Current Empower Data Here'!A342</f>
        <v>Last Year Sales</v>
      </c>
      <c r="B342">
        <f>'Paste Current Empower Data Here'!B342*1</f>
        <v>0</v>
      </c>
      <c r="C342">
        <f>'Paste Current Empower Data Here'!C342*1</f>
        <v>0</v>
      </c>
      <c r="D342">
        <f>'Paste Current Empower Data Here'!D342*1</f>
        <v>0</v>
      </c>
      <c r="E342">
        <f>'Paste Current Empower Data Here'!E342*1</f>
        <v>0</v>
      </c>
      <c r="F342">
        <f>'Paste Current Empower Data Here'!F342*1</f>
        <v>0</v>
      </c>
      <c r="G342">
        <f>'Paste Current Empower Data Here'!G342*1</f>
        <v>0</v>
      </c>
      <c r="H342">
        <f>'Paste Current Empower Data Here'!H342*1</f>
        <v>0</v>
      </c>
      <c r="I342">
        <f>'Paste Current Empower Data Here'!I342*1</f>
        <v>0</v>
      </c>
    </row>
    <row r="343" spans="1:17" x14ac:dyDescent="0.25">
      <c r="A343" s="129" t="str">
        <f>'Paste Current Empower Data Here'!A343</f>
        <v>Act vs LY Sales %</v>
      </c>
      <c r="B343">
        <f>'Paste Current Empower Data Here'!B343*1</f>
        <v>0</v>
      </c>
      <c r="C343">
        <f>'Paste Current Empower Data Here'!C343*1</f>
        <v>0</v>
      </c>
      <c r="D343">
        <f>'Paste Current Empower Data Here'!D343*1</f>
        <v>0</v>
      </c>
      <c r="E343">
        <f>'Paste Current Empower Data Here'!E343*1</f>
        <v>0</v>
      </c>
      <c r="F343">
        <f>'Paste Current Empower Data Here'!F343*1</f>
        <v>0</v>
      </c>
      <c r="G343">
        <f>'Paste Current Empower Data Here'!G343*1</f>
        <v>0</v>
      </c>
      <c r="H343">
        <f>'Paste Current Empower Data Here'!H343*1</f>
        <v>0</v>
      </c>
      <c r="I343">
        <f>'Paste Current Empower Data Here'!I343*1</f>
        <v>0</v>
      </c>
    </row>
    <row r="344" spans="1:17" x14ac:dyDescent="0.25">
      <c r="A344" s="129" t="str">
        <f>'Paste Current Empower Data Here'!A344</f>
        <v>Target Hours</v>
      </c>
      <c r="B344">
        <f>'Paste Current Empower Data Here'!B344*1</f>
        <v>426</v>
      </c>
      <c r="C344">
        <f>'Paste Current Empower Data Here'!C344*1</f>
        <v>69</v>
      </c>
      <c r="D344">
        <f>'Paste Current Empower Data Here'!D344*1</f>
        <v>59</v>
      </c>
      <c r="E344">
        <f>'Paste Current Empower Data Here'!E344*1</f>
        <v>55</v>
      </c>
      <c r="F344">
        <f>'Paste Current Empower Data Here'!F344*1</f>
        <v>58</v>
      </c>
      <c r="G344">
        <f>'Paste Current Empower Data Here'!G344*1</f>
        <v>58</v>
      </c>
      <c r="H344">
        <f>'Paste Current Empower Data Here'!H344*1</f>
        <v>61</v>
      </c>
      <c r="I344">
        <f>'Paste Current Empower Data Here'!I344*1</f>
        <v>66</v>
      </c>
    </row>
    <row r="345" spans="1:17" x14ac:dyDescent="0.25">
      <c r="A345" s="129" t="str">
        <f>'Paste Current Empower Data Here'!A345</f>
        <v>Scheduled Hours</v>
      </c>
      <c r="B345">
        <f>'Paste Current Empower Data Here'!B345*1</f>
        <v>456</v>
      </c>
      <c r="C345">
        <f>'Paste Current Empower Data Here'!C345*1</f>
        <v>67</v>
      </c>
      <c r="D345">
        <f>'Paste Current Empower Data Here'!D345*1</f>
        <v>63</v>
      </c>
      <c r="E345">
        <f>'Paste Current Empower Data Here'!E345*1</f>
        <v>57</v>
      </c>
      <c r="F345">
        <f>'Paste Current Empower Data Here'!F345*1</f>
        <v>68</v>
      </c>
      <c r="G345">
        <f>'Paste Current Empower Data Here'!G345*1</f>
        <v>63</v>
      </c>
      <c r="H345">
        <f>'Paste Current Empower Data Here'!H345*1</f>
        <v>73</v>
      </c>
      <c r="I345">
        <f>'Paste Current Empower Data Here'!I345*1</f>
        <v>66</v>
      </c>
      <c r="K345" t="s">
        <v>31</v>
      </c>
      <c r="L345" t="s">
        <v>32</v>
      </c>
      <c r="M345" t="s">
        <v>143</v>
      </c>
      <c r="N345" t="s">
        <v>34</v>
      </c>
      <c r="O345" t="s">
        <v>35</v>
      </c>
      <c r="P345" t="s">
        <v>36</v>
      </c>
      <c r="Q345" t="s">
        <v>30</v>
      </c>
    </row>
    <row r="346" spans="1:17" x14ac:dyDescent="0.25">
      <c r="A346" s="129" t="str">
        <f>'Paste Current Empower Data Here'!A346</f>
        <v>Calculated Hours</v>
      </c>
      <c r="B346">
        <f>'Paste Current Empower Data Here'!B346*1</f>
        <v>86</v>
      </c>
      <c r="C346">
        <f>'Paste Current Empower Data Here'!C346*1</f>
        <v>86</v>
      </c>
      <c r="D346">
        <f>'Paste Current Empower Data Here'!D346*1</f>
        <v>0</v>
      </c>
      <c r="E346">
        <f>'Paste Current Empower Data Here'!E346*1</f>
        <v>0</v>
      </c>
      <c r="F346">
        <f>'Paste Current Empower Data Here'!F346*1</f>
        <v>0</v>
      </c>
      <c r="G346">
        <f>'Paste Current Empower Data Here'!G346*1</f>
        <v>0</v>
      </c>
      <c r="H346">
        <f>'Paste Current Empower Data Here'!H346*1</f>
        <v>0</v>
      </c>
      <c r="I346">
        <f>'Paste Current Empower Data Here'!I346*1</f>
        <v>0</v>
      </c>
      <c r="K346" s="232">
        <f>B346</f>
        <v>86</v>
      </c>
      <c r="L346" s="232">
        <f>C346+SUM(D345:I345)</f>
        <v>476</v>
      </c>
      <c r="M346" s="232">
        <f>SUM(C346:D346)+SUM(E345:I345)</f>
        <v>413</v>
      </c>
      <c r="N346" s="232">
        <f>SUM(C346:E346)+SUM(F345:I345)</f>
        <v>356</v>
      </c>
      <c r="O346" s="232">
        <f>SUM(C346:F346)+SUM(G345:I345)</f>
        <v>288</v>
      </c>
      <c r="P346" s="232">
        <f>SUM(C346:G346)+SUM(H345:I345)</f>
        <v>225</v>
      </c>
      <c r="Q346" s="232">
        <f>SUM(C346:H346)+I345</f>
        <v>152</v>
      </c>
    </row>
    <row r="347" spans="1:17" x14ac:dyDescent="0.25">
      <c r="A347" s="129" t="str">
        <f>'Paste Current Empower Data Here'!A347</f>
        <v>Target Salary %</v>
      </c>
      <c r="B347">
        <f>'Paste Current Empower Data Here'!B347*1</f>
        <v>0</v>
      </c>
      <c r="C347">
        <f>'Paste Current Empower Data Here'!C347*1</f>
        <v>0</v>
      </c>
      <c r="D347">
        <f>'Paste Current Empower Data Here'!D347*1</f>
        <v>0</v>
      </c>
      <c r="E347">
        <f>'Paste Current Empower Data Here'!E347*1</f>
        <v>0</v>
      </c>
      <c r="F347">
        <f>'Paste Current Empower Data Here'!F347*1</f>
        <v>0</v>
      </c>
      <c r="G347">
        <f>'Paste Current Empower Data Here'!G347*1</f>
        <v>0</v>
      </c>
      <c r="H347">
        <f>'Paste Current Empower Data Here'!H347*1</f>
        <v>0</v>
      </c>
      <c r="I347">
        <f>'Paste Current Empower Data Here'!I347*1</f>
        <v>0</v>
      </c>
    </row>
    <row r="348" spans="1:17" x14ac:dyDescent="0.25">
      <c r="A348" s="129" t="str">
        <f>'Paste Current Empower Data Here'!A348</f>
        <v>Scheduled Salary %</v>
      </c>
      <c r="B348">
        <f>'Paste Current Empower Data Here'!B348*1</f>
        <v>0</v>
      </c>
      <c r="C348">
        <f>'Paste Current Empower Data Here'!C348*1</f>
        <v>0</v>
      </c>
      <c r="D348">
        <f>'Paste Current Empower Data Here'!D348*1</f>
        <v>0</v>
      </c>
      <c r="E348">
        <f>'Paste Current Empower Data Here'!E348*1</f>
        <v>0</v>
      </c>
      <c r="F348">
        <f>'Paste Current Empower Data Here'!F348*1</f>
        <v>0</v>
      </c>
      <c r="G348">
        <f>'Paste Current Empower Data Here'!G348*1</f>
        <v>0</v>
      </c>
      <c r="H348">
        <f>'Paste Current Empower Data Here'!H348*1</f>
        <v>0</v>
      </c>
      <c r="I348">
        <f>'Paste Current Empower Data Here'!I348*1</f>
        <v>0</v>
      </c>
    </row>
    <row r="349" spans="1:17" x14ac:dyDescent="0.25">
      <c r="A349" s="129" t="str">
        <f>'Paste Current Empower Data Here'!A349</f>
        <v>Calculated Salary %</v>
      </c>
      <c r="B349">
        <f>'Paste Current Empower Data Here'!B349*1</f>
        <v>0</v>
      </c>
      <c r="C349">
        <f>'Paste Current Empower Data Here'!C349*1</f>
        <v>0</v>
      </c>
      <c r="D349">
        <f>'Paste Current Empower Data Here'!D349*1</f>
        <v>0</v>
      </c>
      <c r="E349">
        <f>'Paste Current Empower Data Here'!E349*1</f>
        <v>0</v>
      </c>
      <c r="F349">
        <f>'Paste Current Empower Data Here'!F349*1</f>
        <v>0</v>
      </c>
      <c r="G349">
        <f>'Paste Current Empower Data Here'!G349*1</f>
        <v>0</v>
      </c>
      <c r="H349">
        <f>'Paste Current Empower Data Here'!H349*1</f>
        <v>0</v>
      </c>
      <c r="I349">
        <f>'Paste Current Empower Data Here'!I349*1</f>
        <v>0</v>
      </c>
    </row>
    <row r="350" spans="1:17" x14ac:dyDescent="0.25">
      <c r="A350" s="129" t="str">
        <f>'Paste Current Empower Data Here'!A350</f>
        <v>Target Wages</v>
      </c>
      <c r="B350">
        <f>'Paste Current Empower Data Here'!B350*1</f>
        <v>7075</v>
      </c>
      <c r="C350">
        <f>'Paste Current Empower Data Here'!C350*1</f>
        <v>1142</v>
      </c>
      <c r="D350">
        <f>'Paste Current Empower Data Here'!D350*1</f>
        <v>982</v>
      </c>
      <c r="E350">
        <f>'Paste Current Empower Data Here'!E350*1</f>
        <v>913</v>
      </c>
      <c r="F350">
        <f>'Paste Current Empower Data Here'!F350*1</f>
        <v>966</v>
      </c>
      <c r="G350">
        <f>'Paste Current Empower Data Here'!G350*1</f>
        <v>962</v>
      </c>
      <c r="H350">
        <f>'Paste Current Empower Data Here'!H350*1</f>
        <v>1016</v>
      </c>
      <c r="I350">
        <f>'Paste Current Empower Data Here'!I350*1</f>
        <v>1093</v>
      </c>
    </row>
    <row r="351" spans="1:17" x14ac:dyDescent="0.25">
      <c r="A351" s="129" t="str">
        <f>'Paste Current Empower Data Here'!A351</f>
        <v>Scheduled Wages</v>
      </c>
      <c r="B351">
        <f>'Paste Current Empower Data Here'!B351*1</f>
        <v>8173</v>
      </c>
      <c r="C351">
        <f>'Paste Current Empower Data Here'!C351*1</f>
        <v>1555</v>
      </c>
      <c r="D351">
        <f>'Paste Current Empower Data Here'!D351*1</f>
        <v>1034</v>
      </c>
      <c r="E351">
        <f>'Paste Current Empower Data Here'!E351*1</f>
        <v>958</v>
      </c>
      <c r="F351">
        <f>'Paste Current Empower Data Here'!F351*1</f>
        <v>1174</v>
      </c>
      <c r="G351">
        <f>'Paste Current Empower Data Here'!G351*1</f>
        <v>1022</v>
      </c>
      <c r="H351">
        <f>'Paste Current Empower Data Here'!H351*1</f>
        <v>1297</v>
      </c>
      <c r="I351">
        <f>'Paste Current Empower Data Here'!I351*1</f>
        <v>1133</v>
      </c>
      <c r="K351" t="s">
        <v>31</v>
      </c>
      <c r="L351" t="s">
        <v>32</v>
      </c>
      <c r="M351" t="s">
        <v>143</v>
      </c>
      <c r="N351" t="s">
        <v>34</v>
      </c>
      <c r="O351" t="s">
        <v>35</v>
      </c>
      <c r="P351" t="s">
        <v>36</v>
      </c>
      <c r="Q351" t="s">
        <v>30</v>
      </c>
    </row>
    <row r="352" spans="1:17" x14ac:dyDescent="0.25">
      <c r="A352" s="129" t="str">
        <f>'Paste Current Empower Data Here'!A352</f>
        <v>Calculated Wages</v>
      </c>
      <c r="B352">
        <f>'Paste Current Empower Data Here'!B352*1</f>
        <v>2004</v>
      </c>
      <c r="C352">
        <f>'Paste Current Empower Data Here'!C352*1</f>
        <v>2004</v>
      </c>
      <c r="D352">
        <f>'Paste Current Empower Data Here'!D352*1</f>
        <v>0</v>
      </c>
      <c r="E352">
        <f>'Paste Current Empower Data Here'!E352*1</f>
        <v>0</v>
      </c>
      <c r="F352">
        <f>'Paste Current Empower Data Here'!F352*1</f>
        <v>0</v>
      </c>
      <c r="G352">
        <f>'Paste Current Empower Data Here'!G352*1</f>
        <v>0</v>
      </c>
      <c r="H352">
        <f>'Paste Current Empower Data Here'!H352*1</f>
        <v>0</v>
      </c>
      <c r="I352">
        <f>'Paste Current Empower Data Here'!I352*1</f>
        <v>0</v>
      </c>
      <c r="K352" s="417">
        <f>B352</f>
        <v>2004</v>
      </c>
      <c r="L352">
        <f>C352+SUM(D351:I351)</f>
        <v>8622</v>
      </c>
      <c r="M352">
        <f>SUM(C352:D352)+SUM(E351:I351)</f>
        <v>7588</v>
      </c>
      <c r="N352">
        <f>SUM(C352:E352)+SUM(F351:I351)</f>
        <v>6630</v>
      </c>
      <c r="O352">
        <f>SUM(C352:F352)+SUM(G351:I351)</f>
        <v>5456</v>
      </c>
      <c r="P352">
        <f>SUM(C352:G352)+SUM(H351:I351)</f>
        <v>4434</v>
      </c>
      <c r="Q352">
        <f>SUM(C352:H352)+I351</f>
        <v>3137</v>
      </c>
    </row>
    <row r="353" spans="1:17" x14ac:dyDescent="0.25">
      <c r="A353" s="129" t="str">
        <f>'Paste Current Empower Data Here'!A353</f>
        <v>OT Hours</v>
      </c>
      <c r="B353">
        <f>'Paste Current Empower Data Here'!B353*1</f>
        <v>6.6</v>
      </c>
      <c r="C353">
        <f>'Paste Current Empower Data Here'!C353*1</f>
        <v>6.6</v>
      </c>
      <c r="D353">
        <f>'Paste Current Empower Data Here'!D353*1</f>
        <v>0</v>
      </c>
      <c r="E353">
        <f>'Paste Current Empower Data Here'!E353*1</f>
        <v>0</v>
      </c>
      <c r="F353">
        <f>'Paste Current Empower Data Here'!F353*1</f>
        <v>0</v>
      </c>
      <c r="G353">
        <f>'Paste Current Empower Data Here'!G353*1</f>
        <v>0</v>
      </c>
      <c r="H353">
        <f>'Paste Current Empower Data Here'!H353*1</f>
        <v>0</v>
      </c>
      <c r="I353">
        <f>'Paste Current Empower Data Here'!I353*1</f>
        <v>0</v>
      </c>
    </row>
    <row r="354" spans="1:17" x14ac:dyDescent="0.25">
      <c r="A354" s="129" t="str">
        <f>'Paste Current Empower Data Here'!A354</f>
        <v>OT Wages</v>
      </c>
      <c r="B354">
        <f>'Paste Current Empower Data Here'!B354*1</f>
        <v>66</v>
      </c>
      <c r="C354">
        <f>'Paste Current Empower Data Here'!C354*1</f>
        <v>66</v>
      </c>
      <c r="D354">
        <f>'Paste Current Empower Data Here'!D354*1</f>
        <v>0</v>
      </c>
      <c r="E354">
        <f>'Paste Current Empower Data Here'!E354*1</f>
        <v>0</v>
      </c>
      <c r="F354">
        <f>'Paste Current Empower Data Here'!F354*1</f>
        <v>0</v>
      </c>
      <c r="G354">
        <f>'Paste Current Empower Data Here'!G354*1</f>
        <v>0</v>
      </c>
      <c r="H354">
        <f>'Paste Current Empower Data Here'!H354*1</f>
        <v>0</v>
      </c>
      <c r="I354">
        <f>'Paste Current Empower Data Here'!I354*1</f>
        <v>0</v>
      </c>
    </row>
    <row r="355" spans="1:17" x14ac:dyDescent="0.25">
      <c r="A355" s="129" t="str">
        <f>'Paste Current Empower Data Here'!A355</f>
        <v>OT Salary %</v>
      </c>
      <c r="B355">
        <f>'Paste Current Empower Data Here'!B355*1</f>
        <v>0</v>
      </c>
      <c r="C355">
        <f>'Paste Current Empower Data Here'!C355*1</f>
        <v>0</v>
      </c>
      <c r="D355">
        <f>'Paste Current Empower Data Here'!D355*1</f>
        <v>0</v>
      </c>
      <c r="E355">
        <f>'Paste Current Empower Data Here'!E355*1</f>
        <v>0</v>
      </c>
      <c r="F355">
        <f>'Paste Current Empower Data Here'!F355*1</f>
        <v>0</v>
      </c>
      <c r="G355">
        <f>'Paste Current Empower Data Here'!G355*1</f>
        <v>0</v>
      </c>
      <c r="H355">
        <f>'Paste Current Empower Data Here'!H355*1</f>
        <v>0</v>
      </c>
      <c r="I355">
        <f>'Paste Current Empower Data Here'!I355*1</f>
        <v>0</v>
      </c>
    </row>
    <row r="356" spans="1:17" x14ac:dyDescent="0.25">
      <c r="A356" s="129" t="str">
        <f>'Paste Current Empower Data Here'!A356</f>
        <v>Customer Count</v>
      </c>
      <c r="B356">
        <f>'Paste Current Empower Data Here'!B356*1</f>
        <v>1861</v>
      </c>
      <c r="C356">
        <f>'Paste Current Empower Data Here'!C356*1</f>
        <v>1861</v>
      </c>
      <c r="D356">
        <f>'Paste Current Empower Data Here'!D356*1</f>
        <v>0</v>
      </c>
      <c r="E356">
        <f>'Paste Current Empower Data Here'!E356*1</f>
        <v>0</v>
      </c>
      <c r="F356">
        <f>'Paste Current Empower Data Here'!F356*1</f>
        <v>0</v>
      </c>
      <c r="G356">
        <f>'Paste Current Empower Data Here'!G356*1</f>
        <v>0</v>
      </c>
      <c r="H356">
        <f>'Paste Current Empower Data Here'!H356*1</f>
        <v>0</v>
      </c>
      <c r="I356">
        <f>'Paste Current Empower Data Here'!I356*1</f>
        <v>0</v>
      </c>
    </row>
    <row r="357" spans="1:17" x14ac:dyDescent="0.25">
      <c r="A357" s="129" t="str">
        <f>'Paste Current Empower Data Here'!A357</f>
        <v>LY Customer Count</v>
      </c>
      <c r="B357">
        <f>'Paste Current Empower Data Here'!B357*1</f>
        <v>19482</v>
      </c>
      <c r="C357">
        <f>'Paste Current Empower Data Here'!C357*1</f>
        <v>2937</v>
      </c>
      <c r="D357">
        <f>'Paste Current Empower Data Here'!D357*1</f>
        <v>2641</v>
      </c>
      <c r="E357">
        <f>'Paste Current Empower Data Here'!E357*1</f>
        <v>2454</v>
      </c>
      <c r="F357">
        <f>'Paste Current Empower Data Here'!F357*1</f>
        <v>2454</v>
      </c>
      <c r="G357">
        <f>'Paste Current Empower Data Here'!G357*1</f>
        <v>2548</v>
      </c>
      <c r="H357">
        <f>'Paste Current Empower Data Here'!H357*1</f>
        <v>2863</v>
      </c>
      <c r="I357">
        <f>'Paste Current Empower Data Here'!I357*1</f>
        <v>3585</v>
      </c>
    </row>
    <row r="358" spans="1:17" x14ac:dyDescent="0.25">
      <c r="A358" s="129">
        <f>'Paste Current Empower Data Here'!A358</f>
        <v>0</v>
      </c>
      <c r="B358">
        <f>'Paste Current Empower Data Here'!B358*1</f>
        <v>0</v>
      </c>
      <c r="C358">
        <f>'Paste Current Empower Data Here'!C358*1</f>
        <v>0</v>
      </c>
      <c r="D358">
        <f>'Paste Current Empower Data Here'!D358*1</f>
        <v>0</v>
      </c>
      <c r="E358">
        <f>'Paste Current Empower Data Here'!E358*1</f>
        <v>0</v>
      </c>
      <c r="F358">
        <f>'Paste Current Empower Data Here'!F358*1</f>
        <v>0</v>
      </c>
      <c r="G358">
        <f>'Paste Current Empower Data Here'!G358*1</f>
        <v>0</v>
      </c>
      <c r="H358">
        <f>'Paste Current Empower Data Here'!H358*1</f>
        <v>0</v>
      </c>
      <c r="I358">
        <f>'Paste Current Empower Data Here'!I358*1</f>
        <v>0</v>
      </c>
    </row>
    <row r="359" spans="1:17" x14ac:dyDescent="0.25">
      <c r="A359" s="129" t="str">
        <f>'Paste Current Empower Data Here'!A359</f>
        <v>487 Dot Com</v>
      </c>
      <c r="B359">
        <f>'Paste Current Empower Data Here'!B359*1</f>
        <v>0</v>
      </c>
      <c r="C359">
        <f>'Paste Current Empower Data Here'!C359*1</f>
        <v>0</v>
      </c>
      <c r="D359">
        <f>'Paste Current Empower Data Here'!D359*1</f>
        <v>0</v>
      </c>
      <c r="E359">
        <f>'Paste Current Empower Data Here'!E359*1</f>
        <v>0</v>
      </c>
      <c r="F359">
        <f>'Paste Current Empower Data Here'!F359*1</f>
        <v>0</v>
      </c>
      <c r="G359">
        <f>'Paste Current Empower Data Here'!G359*1</f>
        <v>0</v>
      </c>
      <c r="H359">
        <f>'Paste Current Empower Data Here'!H359*1</f>
        <v>0</v>
      </c>
      <c r="I359">
        <f>'Paste Current Empower Data Here'!I359*1</f>
        <v>0</v>
      </c>
    </row>
    <row r="360" spans="1:17" x14ac:dyDescent="0.25">
      <c r="A360" s="129" t="str">
        <f>'Paste Current Empower Data Here'!A360</f>
        <v>System Frc Sales</v>
      </c>
      <c r="B360">
        <f>'Paste Current Empower Data Here'!B360*1</f>
        <v>0</v>
      </c>
      <c r="C360">
        <f>'Paste Current Empower Data Here'!C360*1</f>
        <v>0</v>
      </c>
      <c r="D360">
        <f>'Paste Current Empower Data Here'!D360*1</f>
        <v>0</v>
      </c>
      <c r="E360">
        <f>'Paste Current Empower Data Here'!E360*1</f>
        <v>0</v>
      </c>
      <c r="F360">
        <f>'Paste Current Empower Data Here'!F360*1</f>
        <v>0</v>
      </c>
      <c r="G360">
        <f>'Paste Current Empower Data Here'!G360*1</f>
        <v>0</v>
      </c>
      <c r="H360">
        <f>'Paste Current Empower Data Here'!H360*1</f>
        <v>0</v>
      </c>
      <c r="I360">
        <f>'Paste Current Empower Data Here'!I360*1</f>
        <v>0</v>
      </c>
    </row>
    <row r="361" spans="1:17" x14ac:dyDescent="0.25">
      <c r="A361" s="129" t="str">
        <f>'Paste Current Empower Data Here'!A361</f>
        <v>Target Sales</v>
      </c>
      <c r="B361">
        <f>'Paste Current Empower Data Here'!B361*1</f>
        <v>0</v>
      </c>
      <c r="C361">
        <f>'Paste Current Empower Data Here'!C361*1</f>
        <v>0</v>
      </c>
      <c r="D361">
        <f>'Paste Current Empower Data Here'!D361*1</f>
        <v>0</v>
      </c>
      <c r="E361">
        <f>'Paste Current Empower Data Here'!E361*1</f>
        <v>0</v>
      </c>
      <c r="F361">
        <f>'Paste Current Empower Data Here'!F361*1</f>
        <v>0</v>
      </c>
      <c r="G361">
        <f>'Paste Current Empower Data Here'!G361*1</f>
        <v>0</v>
      </c>
      <c r="H361">
        <f>'Paste Current Empower Data Here'!H361*1</f>
        <v>0</v>
      </c>
      <c r="I361">
        <f>'Paste Current Empower Data Here'!I361*1</f>
        <v>0</v>
      </c>
      <c r="K361" t="s">
        <v>31</v>
      </c>
      <c r="L361" t="s">
        <v>32</v>
      </c>
      <c r="M361" t="s">
        <v>143</v>
      </c>
      <c r="N361" t="s">
        <v>34</v>
      </c>
      <c r="O361" t="s">
        <v>35</v>
      </c>
      <c r="P361" t="s">
        <v>36</v>
      </c>
      <c r="Q361" t="s">
        <v>30</v>
      </c>
    </row>
    <row r="362" spans="1:17" x14ac:dyDescent="0.25">
      <c r="A362" s="129" t="str">
        <f>'Paste Current Empower Data Here'!A362</f>
        <v>Actual Sales</v>
      </c>
      <c r="B362">
        <f>'Paste Current Empower Data Here'!B362*1</f>
        <v>0</v>
      </c>
      <c r="C362">
        <f>'Paste Current Empower Data Here'!C362*1</f>
        <v>0</v>
      </c>
      <c r="D362">
        <f>'Paste Current Empower Data Here'!D362*1</f>
        <v>0</v>
      </c>
      <c r="E362">
        <f>'Paste Current Empower Data Here'!E362*1</f>
        <v>0</v>
      </c>
      <c r="F362">
        <f>'Paste Current Empower Data Here'!F362*1</f>
        <v>0</v>
      </c>
      <c r="G362">
        <f>'Paste Current Empower Data Here'!G362*1</f>
        <v>0</v>
      </c>
      <c r="H362">
        <f>'Paste Current Empower Data Here'!H362*1</f>
        <v>0</v>
      </c>
      <c r="I362">
        <f>'Paste Current Empower Data Here'!I362*1</f>
        <v>0</v>
      </c>
      <c r="K362">
        <f>B362</f>
        <v>0</v>
      </c>
      <c r="L362">
        <f>C362+SUM(D361:I361)</f>
        <v>0</v>
      </c>
      <c r="M362">
        <f>SUM(C362:D362)+SUM(E361:I361)</f>
        <v>0</v>
      </c>
      <c r="N362">
        <f>SUM(C362:E362)+SUM(F361:I361)</f>
        <v>0</v>
      </c>
      <c r="O362">
        <f>SUM(C362:F362)+SUM(G361:I361)</f>
        <v>0</v>
      </c>
      <c r="P362">
        <f>SUM(C362:G362)+SUM(H361:I361)</f>
        <v>0</v>
      </c>
      <c r="Q362">
        <f>SUM(C362:H362)+I361</f>
        <v>0</v>
      </c>
    </row>
    <row r="363" spans="1:17" x14ac:dyDescent="0.25">
      <c r="A363" s="129" t="str">
        <f>'Paste Current Empower Data Here'!A363</f>
        <v>Last Year Sales</v>
      </c>
      <c r="B363">
        <f>'Paste Current Empower Data Here'!B363*1</f>
        <v>0</v>
      </c>
      <c r="C363">
        <f>'Paste Current Empower Data Here'!C363*1</f>
        <v>0</v>
      </c>
      <c r="D363">
        <f>'Paste Current Empower Data Here'!D363*1</f>
        <v>0</v>
      </c>
      <c r="E363">
        <f>'Paste Current Empower Data Here'!E363*1</f>
        <v>0</v>
      </c>
      <c r="F363">
        <f>'Paste Current Empower Data Here'!F363*1</f>
        <v>0</v>
      </c>
      <c r="G363">
        <f>'Paste Current Empower Data Here'!G363*1</f>
        <v>0</v>
      </c>
      <c r="H363">
        <f>'Paste Current Empower Data Here'!H363*1</f>
        <v>0</v>
      </c>
      <c r="I363">
        <f>'Paste Current Empower Data Here'!I363*1</f>
        <v>0</v>
      </c>
    </row>
    <row r="364" spans="1:17" x14ac:dyDescent="0.25">
      <c r="A364" s="129" t="str">
        <f>'Paste Current Empower Data Here'!A364</f>
        <v>Act vs LY Sales %</v>
      </c>
      <c r="B364">
        <f>'Paste Current Empower Data Here'!B364*1</f>
        <v>0</v>
      </c>
      <c r="C364">
        <f>'Paste Current Empower Data Here'!C364*1</f>
        <v>0</v>
      </c>
      <c r="D364">
        <f>'Paste Current Empower Data Here'!D364*1</f>
        <v>0</v>
      </c>
      <c r="E364">
        <f>'Paste Current Empower Data Here'!E364*1</f>
        <v>0</v>
      </c>
      <c r="F364">
        <f>'Paste Current Empower Data Here'!F364*1</f>
        <v>0</v>
      </c>
      <c r="G364">
        <f>'Paste Current Empower Data Here'!G364*1</f>
        <v>0</v>
      </c>
      <c r="H364">
        <f>'Paste Current Empower Data Here'!H364*1</f>
        <v>0</v>
      </c>
      <c r="I364">
        <f>'Paste Current Empower Data Here'!I364*1</f>
        <v>0</v>
      </c>
    </row>
    <row r="365" spans="1:17" x14ac:dyDescent="0.25">
      <c r="A365" s="129" t="str">
        <f>'Paste Current Empower Data Here'!A365</f>
        <v>Target Hours</v>
      </c>
      <c r="B365">
        <f>'Paste Current Empower Data Here'!B365*1</f>
        <v>0</v>
      </c>
      <c r="C365">
        <f>'Paste Current Empower Data Here'!C365*1</f>
        <v>0</v>
      </c>
      <c r="D365">
        <f>'Paste Current Empower Data Here'!D365*1</f>
        <v>0</v>
      </c>
      <c r="E365">
        <f>'Paste Current Empower Data Here'!E365*1</f>
        <v>0</v>
      </c>
      <c r="F365">
        <f>'Paste Current Empower Data Here'!F365*1</f>
        <v>0</v>
      </c>
      <c r="G365">
        <f>'Paste Current Empower Data Here'!G365*1</f>
        <v>0</v>
      </c>
      <c r="H365">
        <f>'Paste Current Empower Data Here'!H365*1</f>
        <v>0</v>
      </c>
      <c r="I365">
        <f>'Paste Current Empower Data Here'!I365*1</f>
        <v>0</v>
      </c>
    </row>
    <row r="366" spans="1:17" x14ac:dyDescent="0.25">
      <c r="A366" s="129" t="str">
        <f>'Paste Current Empower Data Here'!A366</f>
        <v>Scheduled Hours</v>
      </c>
      <c r="B366">
        <f>'Paste Current Empower Data Here'!B366*1</f>
        <v>0</v>
      </c>
      <c r="C366">
        <f>'Paste Current Empower Data Here'!C366*1</f>
        <v>0</v>
      </c>
      <c r="D366">
        <f>'Paste Current Empower Data Here'!D366*1</f>
        <v>0</v>
      </c>
      <c r="E366">
        <f>'Paste Current Empower Data Here'!E366*1</f>
        <v>0</v>
      </c>
      <c r="F366">
        <f>'Paste Current Empower Data Here'!F366*1</f>
        <v>0</v>
      </c>
      <c r="G366">
        <f>'Paste Current Empower Data Here'!G366*1</f>
        <v>0</v>
      </c>
      <c r="H366">
        <f>'Paste Current Empower Data Here'!H366*1</f>
        <v>0</v>
      </c>
      <c r="I366">
        <f>'Paste Current Empower Data Here'!I366*1</f>
        <v>0</v>
      </c>
      <c r="K366" t="s">
        <v>31</v>
      </c>
      <c r="L366" t="s">
        <v>32</v>
      </c>
      <c r="M366" t="s">
        <v>143</v>
      </c>
      <c r="N366" t="s">
        <v>34</v>
      </c>
      <c r="O366" t="s">
        <v>35</v>
      </c>
      <c r="P366" t="s">
        <v>36</v>
      </c>
      <c r="Q366" t="s">
        <v>30</v>
      </c>
    </row>
    <row r="367" spans="1:17" x14ac:dyDescent="0.25">
      <c r="A367" s="129" t="str">
        <f>'Paste Current Empower Data Here'!A367</f>
        <v>Calculated Hours</v>
      </c>
      <c r="B367">
        <f>'Paste Current Empower Data Here'!B367*1</f>
        <v>0</v>
      </c>
      <c r="C367">
        <f>'Paste Current Empower Data Here'!C367*1</f>
        <v>0</v>
      </c>
      <c r="D367">
        <f>'Paste Current Empower Data Here'!D367*1</f>
        <v>0</v>
      </c>
      <c r="E367">
        <f>'Paste Current Empower Data Here'!E367*1</f>
        <v>0</v>
      </c>
      <c r="F367">
        <f>'Paste Current Empower Data Here'!F367*1</f>
        <v>0</v>
      </c>
      <c r="G367">
        <f>'Paste Current Empower Data Here'!G367*1</f>
        <v>0</v>
      </c>
      <c r="H367">
        <f>'Paste Current Empower Data Here'!H367*1</f>
        <v>0</v>
      </c>
      <c r="I367">
        <f>'Paste Current Empower Data Here'!I367*1</f>
        <v>0</v>
      </c>
      <c r="K367" s="232">
        <f>B367</f>
        <v>0</v>
      </c>
      <c r="L367" s="232">
        <f>C367+SUM(D366:I366)</f>
        <v>0</v>
      </c>
      <c r="M367" s="232">
        <f>SUM(C367:D367)+SUM(E366:I366)</f>
        <v>0</v>
      </c>
      <c r="N367" s="232">
        <f>SUM(C367:E367)+SUM(F366:I366)</f>
        <v>0</v>
      </c>
      <c r="O367" s="232">
        <f>SUM(C367:F367)+SUM(G366:I366)</f>
        <v>0</v>
      </c>
      <c r="P367" s="232">
        <f>SUM(C367:G367)+SUM(H366:I366)</f>
        <v>0</v>
      </c>
      <c r="Q367" s="232">
        <f>SUM(C367:H367)+I366</f>
        <v>0</v>
      </c>
    </row>
    <row r="368" spans="1:17" x14ac:dyDescent="0.25">
      <c r="A368" s="129" t="str">
        <f>'Paste Current Empower Data Here'!A368</f>
        <v>Target Salary %</v>
      </c>
      <c r="B368">
        <f>'Paste Current Empower Data Here'!B368*1</f>
        <v>0</v>
      </c>
      <c r="C368">
        <f>'Paste Current Empower Data Here'!C368*1</f>
        <v>0</v>
      </c>
      <c r="D368">
        <f>'Paste Current Empower Data Here'!D368*1</f>
        <v>0</v>
      </c>
      <c r="E368">
        <f>'Paste Current Empower Data Here'!E368*1</f>
        <v>0</v>
      </c>
      <c r="F368">
        <f>'Paste Current Empower Data Here'!F368*1</f>
        <v>0</v>
      </c>
      <c r="G368">
        <f>'Paste Current Empower Data Here'!G368*1</f>
        <v>0</v>
      </c>
      <c r="H368">
        <f>'Paste Current Empower Data Here'!H368*1</f>
        <v>0</v>
      </c>
      <c r="I368">
        <f>'Paste Current Empower Data Here'!I368*1</f>
        <v>0</v>
      </c>
    </row>
    <row r="369" spans="1:17" x14ac:dyDescent="0.25">
      <c r="A369" s="129" t="str">
        <f>'Paste Current Empower Data Here'!A369</f>
        <v>Scheduled Salary %</v>
      </c>
      <c r="B369">
        <f>'Paste Current Empower Data Here'!B369*1</f>
        <v>0</v>
      </c>
      <c r="C369">
        <f>'Paste Current Empower Data Here'!C369*1</f>
        <v>0</v>
      </c>
      <c r="D369">
        <f>'Paste Current Empower Data Here'!D369*1</f>
        <v>0</v>
      </c>
      <c r="E369">
        <f>'Paste Current Empower Data Here'!E369*1</f>
        <v>0</v>
      </c>
      <c r="F369">
        <f>'Paste Current Empower Data Here'!F369*1</f>
        <v>0</v>
      </c>
      <c r="G369">
        <f>'Paste Current Empower Data Here'!G369*1</f>
        <v>0</v>
      </c>
      <c r="H369">
        <f>'Paste Current Empower Data Here'!H369*1</f>
        <v>0</v>
      </c>
      <c r="I369">
        <f>'Paste Current Empower Data Here'!I369*1</f>
        <v>0</v>
      </c>
    </row>
    <row r="370" spans="1:17" x14ac:dyDescent="0.25">
      <c r="A370" s="129" t="str">
        <f>'Paste Current Empower Data Here'!A370</f>
        <v>Calculated Salary %</v>
      </c>
      <c r="B370">
        <f>'Paste Current Empower Data Here'!B370*1</f>
        <v>0</v>
      </c>
      <c r="C370">
        <f>'Paste Current Empower Data Here'!C370*1</f>
        <v>0</v>
      </c>
      <c r="D370">
        <f>'Paste Current Empower Data Here'!D370*1</f>
        <v>0</v>
      </c>
      <c r="E370">
        <f>'Paste Current Empower Data Here'!E370*1</f>
        <v>0</v>
      </c>
      <c r="F370">
        <f>'Paste Current Empower Data Here'!F370*1</f>
        <v>0</v>
      </c>
      <c r="G370">
        <f>'Paste Current Empower Data Here'!G370*1</f>
        <v>0</v>
      </c>
      <c r="H370">
        <f>'Paste Current Empower Data Here'!H370*1</f>
        <v>0</v>
      </c>
      <c r="I370">
        <f>'Paste Current Empower Data Here'!I370*1</f>
        <v>0</v>
      </c>
    </row>
    <row r="371" spans="1:17" x14ac:dyDescent="0.25">
      <c r="A371" s="129" t="str">
        <f>'Paste Current Empower Data Here'!A371</f>
        <v>Target Wages</v>
      </c>
      <c r="B371">
        <f>'Paste Current Empower Data Here'!B371*1</f>
        <v>0</v>
      </c>
      <c r="C371">
        <f>'Paste Current Empower Data Here'!C371*1</f>
        <v>0</v>
      </c>
      <c r="D371">
        <f>'Paste Current Empower Data Here'!D371*1</f>
        <v>0</v>
      </c>
      <c r="E371">
        <f>'Paste Current Empower Data Here'!E371*1</f>
        <v>0</v>
      </c>
      <c r="F371">
        <f>'Paste Current Empower Data Here'!F371*1</f>
        <v>0</v>
      </c>
      <c r="G371">
        <f>'Paste Current Empower Data Here'!G371*1</f>
        <v>0</v>
      </c>
      <c r="H371">
        <f>'Paste Current Empower Data Here'!H371*1</f>
        <v>0</v>
      </c>
      <c r="I371">
        <f>'Paste Current Empower Data Here'!I371*1</f>
        <v>0</v>
      </c>
    </row>
    <row r="372" spans="1:17" x14ac:dyDescent="0.25">
      <c r="A372" s="129" t="str">
        <f>'Paste Current Empower Data Here'!A372</f>
        <v>Scheduled Wages</v>
      </c>
      <c r="B372">
        <f>'Paste Current Empower Data Here'!B372*1</f>
        <v>0</v>
      </c>
      <c r="C372">
        <f>'Paste Current Empower Data Here'!C372*1</f>
        <v>0</v>
      </c>
      <c r="D372">
        <f>'Paste Current Empower Data Here'!D372*1</f>
        <v>0</v>
      </c>
      <c r="E372">
        <f>'Paste Current Empower Data Here'!E372*1</f>
        <v>0</v>
      </c>
      <c r="F372">
        <f>'Paste Current Empower Data Here'!F372*1</f>
        <v>0</v>
      </c>
      <c r="G372">
        <f>'Paste Current Empower Data Here'!G372*1</f>
        <v>0</v>
      </c>
      <c r="H372">
        <f>'Paste Current Empower Data Here'!H372*1</f>
        <v>0</v>
      </c>
      <c r="I372">
        <f>'Paste Current Empower Data Here'!I372*1</f>
        <v>0</v>
      </c>
      <c r="K372" t="s">
        <v>31</v>
      </c>
      <c r="L372" t="s">
        <v>32</v>
      </c>
      <c r="M372" t="s">
        <v>143</v>
      </c>
      <c r="N372" t="s">
        <v>34</v>
      </c>
      <c r="O372" t="s">
        <v>35</v>
      </c>
      <c r="P372" t="s">
        <v>36</v>
      </c>
      <c r="Q372" t="s">
        <v>30</v>
      </c>
    </row>
    <row r="373" spans="1:17" x14ac:dyDescent="0.25">
      <c r="A373" s="129" t="str">
        <f>'Paste Current Empower Data Here'!A373</f>
        <v>Calculated Wages</v>
      </c>
      <c r="B373">
        <f>'Paste Current Empower Data Here'!B373*1</f>
        <v>0</v>
      </c>
      <c r="C373">
        <f>'Paste Current Empower Data Here'!C373*1</f>
        <v>0</v>
      </c>
      <c r="D373">
        <f>'Paste Current Empower Data Here'!D373*1</f>
        <v>0</v>
      </c>
      <c r="E373">
        <f>'Paste Current Empower Data Here'!E373*1</f>
        <v>0</v>
      </c>
      <c r="F373">
        <f>'Paste Current Empower Data Here'!F373*1</f>
        <v>0</v>
      </c>
      <c r="G373">
        <f>'Paste Current Empower Data Here'!G373*1</f>
        <v>0</v>
      </c>
      <c r="H373">
        <f>'Paste Current Empower Data Here'!H373*1</f>
        <v>0</v>
      </c>
      <c r="I373">
        <f>'Paste Current Empower Data Here'!I373*1</f>
        <v>0</v>
      </c>
      <c r="K373" s="417">
        <f>B373</f>
        <v>0</v>
      </c>
      <c r="L373">
        <f>C373+SUM(D372:I372)</f>
        <v>0</v>
      </c>
      <c r="M373">
        <f>SUM(C373:D373)+SUM(E372:I372)</f>
        <v>0</v>
      </c>
      <c r="N373">
        <f>SUM(C373:E373)+SUM(F372:I372)</f>
        <v>0</v>
      </c>
      <c r="O373">
        <f>SUM(C373:F373)+SUM(G372:I372)</f>
        <v>0</v>
      </c>
      <c r="P373">
        <f>SUM(C373:G373)+SUM(H372:I372)</f>
        <v>0</v>
      </c>
      <c r="Q373">
        <f>SUM(C373:H373)+I372</f>
        <v>0</v>
      </c>
    </row>
    <row r="374" spans="1:17" x14ac:dyDescent="0.25">
      <c r="A374" s="129" t="str">
        <f>'Paste Current Empower Data Here'!A374</f>
        <v>OT Hours</v>
      </c>
      <c r="B374">
        <f>'Paste Current Empower Data Here'!B374*1</f>
        <v>0</v>
      </c>
      <c r="C374">
        <f>'Paste Current Empower Data Here'!C374*1</f>
        <v>0</v>
      </c>
      <c r="D374">
        <f>'Paste Current Empower Data Here'!D374*1</f>
        <v>0</v>
      </c>
      <c r="E374">
        <f>'Paste Current Empower Data Here'!E374*1</f>
        <v>0</v>
      </c>
      <c r="F374">
        <f>'Paste Current Empower Data Here'!F374*1</f>
        <v>0</v>
      </c>
      <c r="G374">
        <f>'Paste Current Empower Data Here'!G374*1</f>
        <v>0</v>
      </c>
      <c r="H374">
        <f>'Paste Current Empower Data Here'!H374*1</f>
        <v>0</v>
      </c>
      <c r="I374">
        <f>'Paste Current Empower Data Here'!I374*1</f>
        <v>0</v>
      </c>
    </row>
    <row r="375" spans="1:17" x14ac:dyDescent="0.25">
      <c r="A375" s="129" t="str">
        <f>'Paste Current Empower Data Here'!A375</f>
        <v>OT Wages</v>
      </c>
      <c r="B375">
        <f>'Paste Current Empower Data Here'!B375*1</f>
        <v>0</v>
      </c>
      <c r="C375">
        <f>'Paste Current Empower Data Here'!C375*1</f>
        <v>0</v>
      </c>
      <c r="D375">
        <f>'Paste Current Empower Data Here'!D375*1</f>
        <v>0</v>
      </c>
      <c r="E375">
        <f>'Paste Current Empower Data Here'!E375*1</f>
        <v>0</v>
      </c>
      <c r="F375">
        <f>'Paste Current Empower Data Here'!F375*1</f>
        <v>0</v>
      </c>
      <c r="G375">
        <f>'Paste Current Empower Data Here'!G375*1</f>
        <v>0</v>
      </c>
      <c r="H375">
        <f>'Paste Current Empower Data Here'!H375*1</f>
        <v>0</v>
      </c>
      <c r="I375">
        <f>'Paste Current Empower Data Here'!I375*1</f>
        <v>0</v>
      </c>
    </row>
    <row r="376" spans="1:17" x14ac:dyDescent="0.25">
      <c r="A376" s="129" t="str">
        <f>'Paste Current Empower Data Here'!A376</f>
        <v>OT Salary %</v>
      </c>
      <c r="B376">
        <f>'Paste Current Empower Data Here'!B376*1</f>
        <v>0</v>
      </c>
      <c r="C376">
        <f>'Paste Current Empower Data Here'!C376*1</f>
        <v>0</v>
      </c>
      <c r="D376">
        <f>'Paste Current Empower Data Here'!D376*1</f>
        <v>0</v>
      </c>
      <c r="E376">
        <f>'Paste Current Empower Data Here'!E376*1</f>
        <v>0</v>
      </c>
      <c r="F376">
        <f>'Paste Current Empower Data Here'!F376*1</f>
        <v>0</v>
      </c>
      <c r="G376">
        <f>'Paste Current Empower Data Here'!G376*1</f>
        <v>0</v>
      </c>
      <c r="H376">
        <f>'Paste Current Empower Data Here'!H376*1</f>
        <v>0</v>
      </c>
      <c r="I376">
        <f>'Paste Current Empower Data Here'!I376*1</f>
        <v>0</v>
      </c>
    </row>
    <row r="377" spans="1:17" x14ac:dyDescent="0.25">
      <c r="A377" s="129" t="str">
        <f>'Paste Current Empower Data Here'!A377</f>
        <v>Customer Count</v>
      </c>
      <c r="B377">
        <f>'Paste Current Empower Data Here'!B377*1</f>
        <v>0</v>
      </c>
      <c r="C377">
        <f>'Paste Current Empower Data Here'!C377*1</f>
        <v>0</v>
      </c>
      <c r="D377">
        <f>'Paste Current Empower Data Here'!D377*1</f>
        <v>0</v>
      </c>
      <c r="E377">
        <f>'Paste Current Empower Data Here'!E377*1</f>
        <v>0</v>
      </c>
      <c r="F377">
        <f>'Paste Current Empower Data Here'!F377*1</f>
        <v>0</v>
      </c>
      <c r="G377">
        <f>'Paste Current Empower Data Here'!G377*1</f>
        <v>0</v>
      </c>
      <c r="H377">
        <f>'Paste Current Empower Data Here'!H377*1</f>
        <v>0</v>
      </c>
      <c r="I377">
        <f>'Paste Current Empower Data Here'!I377*1</f>
        <v>0</v>
      </c>
    </row>
    <row r="378" spans="1:17" x14ac:dyDescent="0.25">
      <c r="A378" s="129" t="str">
        <f>'Paste Current Empower Data Here'!A378</f>
        <v>LY Customer Count</v>
      </c>
      <c r="B378">
        <f>'Paste Current Empower Data Here'!B378*1</f>
        <v>0</v>
      </c>
      <c r="C378">
        <f>'Paste Current Empower Data Here'!C378*1</f>
        <v>0</v>
      </c>
      <c r="D378">
        <f>'Paste Current Empower Data Here'!D378*1</f>
        <v>0</v>
      </c>
      <c r="E378">
        <f>'Paste Current Empower Data Here'!E378*1</f>
        <v>0</v>
      </c>
      <c r="F378">
        <f>'Paste Current Empower Data Here'!F378*1</f>
        <v>0</v>
      </c>
      <c r="G378">
        <f>'Paste Current Empower Data Here'!G378*1</f>
        <v>0</v>
      </c>
      <c r="H378">
        <f>'Paste Current Empower Data Here'!H378*1</f>
        <v>0</v>
      </c>
      <c r="I378">
        <f>'Paste Current Empower Data Here'!I378*1</f>
        <v>0</v>
      </c>
    </row>
    <row r="379" spans="1:17" x14ac:dyDescent="0.25">
      <c r="A379" s="129">
        <f>'Paste Current Empower Data Here'!A379</f>
        <v>0</v>
      </c>
      <c r="B379">
        <f>'Paste Current Empower Data Here'!B379*1</f>
        <v>0</v>
      </c>
      <c r="C379">
        <f>'Paste Current Empower Data Here'!C379*1</f>
        <v>0</v>
      </c>
      <c r="D379">
        <f>'Paste Current Empower Data Here'!D379*1</f>
        <v>0</v>
      </c>
      <c r="E379">
        <f>'Paste Current Empower Data Here'!E379*1</f>
        <v>0</v>
      </c>
      <c r="F379">
        <f>'Paste Current Empower Data Here'!F379*1</f>
        <v>0</v>
      </c>
      <c r="G379">
        <f>'Paste Current Empower Data Here'!G379*1</f>
        <v>0</v>
      </c>
      <c r="H379">
        <f>'Paste Current Empower Data Here'!H379*1</f>
        <v>0</v>
      </c>
      <c r="I379">
        <f>'Paste Current Empower Data Here'!I379*1</f>
        <v>0</v>
      </c>
    </row>
    <row r="380" spans="1:17" x14ac:dyDescent="0.25">
      <c r="A380" s="129" t="str">
        <f>'Paste Current Empower Data Here'!A380</f>
        <v>Unassigned</v>
      </c>
      <c r="B380">
        <f>'Paste Current Empower Data Here'!B380*1</f>
        <v>0</v>
      </c>
      <c r="C380">
        <f>'Paste Current Empower Data Here'!C380*1</f>
        <v>0</v>
      </c>
      <c r="D380">
        <f>'Paste Current Empower Data Here'!D380*1</f>
        <v>0</v>
      </c>
      <c r="E380">
        <f>'Paste Current Empower Data Here'!E380*1</f>
        <v>0</v>
      </c>
      <c r="F380">
        <f>'Paste Current Empower Data Here'!F380*1</f>
        <v>0</v>
      </c>
      <c r="G380">
        <f>'Paste Current Empower Data Here'!G380*1</f>
        <v>0</v>
      </c>
      <c r="H380">
        <f>'Paste Current Empower Data Here'!H380*1</f>
        <v>0</v>
      </c>
      <c r="I380">
        <f>'Paste Current Empower Data Here'!I380*1</f>
        <v>0</v>
      </c>
    </row>
  </sheetData>
  <autoFilter ref="A1:I38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Daily Scorecard</vt:lpstr>
      <vt:lpstr>Daily Numbers</vt:lpstr>
      <vt:lpstr>Instructions</vt:lpstr>
      <vt:lpstr>Paste Current Empower Data Here</vt:lpstr>
      <vt:lpstr>Daily Data</vt:lpstr>
      <vt:lpstr>'Daily Numbers'!Print_Area</vt:lpstr>
      <vt:lpstr>'Daily Scorecard'!Print_Area</vt:lpstr>
    </vt:vector>
  </TitlesOfParts>
  <Company>SuperValu,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Q1-14 Labor Planner</dc:title>
  <dc:creator>erik.shaw@safeway.com</dc:creator>
  <cp:lastModifiedBy>Mike Scizak</cp:lastModifiedBy>
  <cp:lastPrinted>2017-04-20T15:46:46Z</cp:lastPrinted>
  <dcterms:created xsi:type="dcterms:W3CDTF">2013-04-05T20:55:04Z</dcterms:created>
  <dcterms:modified xsi:type="dcterms:W3CDTF">2017-05-01T20:32:44Z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ewColumn1">
    <vt:lpwstr>SSPC</vt:lpwstr>
  </property>
</Properties>
</file>